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TASK 2024\3. Asociatia de dezvoltare Intercomunitara ECOLECT\CSTS_Zona 6 Balauseri\Documentatie NFP\"/>
    </mc:Choice>
  </mc:AlternateContent>
  <xr:revisionPtr revIDLastSave="0" documentId="13_ncr:1_{C8A6E10D-522B-42AC-B546-A8F1DA73733C}" xr6:coauthVersionLast="47" xr6:coauthVersionMax="47" xr10:uidLastSave="{00000000-0000-0000-0000-000000000000}"/>
  <bookViews>
    <workbookView xWindow="-120" yWindow="-120" windowWidth="29040" windowHeight="15720" tabRatio="719" activeTab="11" xr2:uid="{00000000-000D-0000-FFFF-FFFF00000000}"/>
  </bookViews>
  <sheets>
    <sheet name="Anexa 1" sheetId="20" r:id="rId1"/>
    <sheet name="Anexa 2" sheetId="14" r:id="rId2"/>
    <sheet name="Anexa 3" sheetId="4" r:id="rId3"/>
    <sheet name="Anexa 4" sheetId="17" r:id="rId4"/>
    <sheet name="Anexa 5" sheetId="6" r:id="rId5"/>
    <sheet name="Anexa 6" sheetId="19" r:id="rId6"/>
    <sheet name="Anexa 7" sheetId="11" r:id="rId7"/>
    <sheet name="Anexa 8" sheetId="12" r:id="rId8"/>
    <sheet name="Anexa 9" sheetId="13" r:id="rId9"/>
    <sheet name="Anexa 10" sheetId="15" r:id="rId10"/>
    <sheet name="Anexa 11" sheetId="16" r:id="rId11"/>
    <sheet name="Anexa 12" sheetId="21" r:id="rId12"/>
  </sheets>
  <externalReferences>
    <externalReference r:id="rId13"/>
  </externalReferences>
  <definedNames>
    <definedName name="_xlnm.Print_Area" localSheetId="9">'Anexa 10'!$A$1:$L$57</definedName>
    <definedName name="_xlnm.Print_Area" localSheetId="10">'Anexa 11'!$A$1:$O$68</definedName>
    <definedName name="_xlnm.Print_Area" localSheetId="11">'Anexa 12'!$A$1:$L$20</definedName>
    <definedName name="_xlnm.Print_Area" localSheetId="1">'Anexa 2'!$A$1:$M$34</definedName>
    <definedName name="_xlnm.Print_Area" localSheetId="2">'Anexa 3'!$A$1:$K$25</definedName>
    <definedName name="_xlnm.Print_Area" localSheetId="3">'Anexa 4'!$A$1:$G$53</definedName>
    <definedName name="_xlnm.Print_Area" localSheetId="4">'Anexa 5'!$A$1:$O$61</definedName>
    <definedName name="_xlnm.Print_Area" localSheetId="6">'Anexa 7'!$A$1:$I$9</definedName>
    <definedName name="_xlnm.Print_Area" localSheetId="8">'Anexa 9'!$A$1:$H$48</definedName>
    <definedName name="_xlnm.Print_Titles" localSheetId="0">'Anexa 1'!$19:$19</definedName>
    <definedName name="_xlnm.Print_Titles" localSheetId="3">'Anexa 4'!$5:$5</definedName>
    <definedName name="_xlnm.Print_Titles" localSheetId="5">'Anexa 6'!$51:$51</definedName>
    <definedName name="_xlnm.Print_Titles" localSheetId="7">'Anexa 8'!$7:$8</definedName>
    <definedName name="strazi">[1]DB_STRAZI!$A:$O</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21" l="1"/>
  <c r="G35" i="21"/>
  <c r="H35" i="21" s="1"/>
  <c r="M33" i="21"/>
  <c r="K28" i="21"/>
  <c r="L28" i="21" s="1"/>
  <c r="E18" i="21"/>
  <c r="E17" i="21"/>
  <c r="E16" i="21"/>
  <c r="E15" i="21"/>
  <c r="E14" i="21"/>
  <c r="E13" i="21"/>
  <c r="E12" i="21"/>
  <c r="E11" i="21"/>
  <c r="E10" i="21"/>
  <c r="E9" i="21"/>
  <c r="E19" i="21" s="1"/>
  <c r="E8" i="21"/>
  <c r="E7" i="21"/>
  <c r="E6" i="21"/>
  <c r="M40" i="21"/>
  <c r="K40" i="21"/>
  <c r="L40" i="21" s="1"/>
  <c r="J40" i="21"/>
  <c r="I40" i="21"/>
  <c r="G40" i="21"/>
  <c r="H40" i="21" s="1"/>
  <c r="F40" i="21"/>
  <c r="M39" i="21"/>
  <c r="K39" i="21"/>
  <c r="L39" i="21" s="1"/>
  <c r="J39" i="21"/>
  <c r="I39" i="21"/>
  <c r="G39" i="21"/>
  <c r="H39" i="21" s="1"/>
  <c r="F39" i="21"/>
  <c r="M38" i="21"/>
  <c r="K38" i="21"/>
  <c r="L38" i="21" s="1"/>
  <c r="J38" i="21"/>
  <c r="I38" i="21"/>
  <c r="G38" i="21"/>
  <c r="F38" i="21"/>
  <c r="M37" i="21"/>
  <c r="K37" i="21"/>
  <c r="L37" i="21" s="1"/>
  <c r="J37" i="21"/>
  <c r="I37" i="21"/>
  <c r="G37" i="21"/>
  <c r="H37" i="21" s="1"/>
  <c r="F37" i="21"/>
  <c r="M36" i="21"/>
  <c r="J36" i="21"/>
  <c r="J35" i="21"/>
  <c r="M34" i="21"/>
  <c r="K34" i="21"/>
  <c r="L34" i="21" s="1"/>
  <c r="J34" i="21"/>
  <c r="I34" i="21"/>
  <c r="G34" i="21"/>
  <c r="H34" i="21" s="1"/>
  <c r="F34" i="21"/>
  <c r="I33" i="21"/>
  <c r="G33" i="21"/>
  <c r="H33" i="21" s="1"/>
  <c r="M32" i="21"/>
  <c r="K32" i="21"/>
  <c r="L32" i="21" s="1"/>
  <c r="J32" i="21"/>
  <c r="I32" i="21"/>
  <c r="G32" i="21"/>
  <c r="H32" i="21" s="1"/>
  <c r="F32" i="21"/>
  <c r="M31" i="21"/>
  <c r="K31" i="21"/>
  <c r="L31" i="21" s="1"/>
  <c r="J31" i="21"/>
  <c r="I31" i="21"/>
  <c r="G31" i="21"/>
  <c r="H31" i="21" s="1"/>
  <c r="F31" i="21"/>
  <c r="F30" i="21"/>
  <c r="M29" i="21"/>
  <c r="K29" i="21"/>
  <c r="L29" i="21" s="1"/>
  <c r="J29" i="21"/>
  <c r="I29" i="21"/>
  <c r="G29" i="21"/>
  <c r="H29" i="21" s="1"/>
  <c r="F29" i="21"/>
  <c r="J28" i="21"/>
  <c r="I28" i="21"/>
  <c r="F28" i="21"/>
  <c r="G28" i="21" l="1"/>
  <c r="F33" i="21"/>
  <c r="I35" i="21"/>
  <c r="K36" i="21"/>
  <c r="L36" i="21" s="1"/>
  <c r="K35" i="21"/>
  <c r="L35" i="21" s="1"/>
  <c r="M35" i="21"/>
  <c r="M28" i="21"/>
  <c r="K33" i="21"/>
  <c r="L33" i="21" s="1"/>
  <c r="F36" i="21"/>
  <c r="J33" i="21"/>
  <c r="F35" i="21"/>
  <c r="G36" i="21"/>
  <c r="H36" i="21" s="1"/>
  <c r="O29" i="21"/>
  <c r="N39" i="21"/>
  <c r="N32" i="21"/>
  <c r="N31" i="21"/>
  <c r="N35" i="21"/>
  <c r="N34" i="21"/>
  <c r="I6" i="21"/>
  <c r="H6" i="21"/>
  <c r="F41" i="21"/>
  <c r="O32" i="21"/>
  <c r="O40" i="21"/>
  <c r="O31" i="21"/>
  <c r="O39" i="21"/>
  <c r="N37" i="21"/>
  <c r="G30" i="21"/>
  <c r="H30" i="21" s="1"/>
  <c r="O34" i="21"/>
  <c r="H38" i="21"/>
  <c r="O38" i="21" s="1"/>
  <c r="I30" i="21"/>
  <c r="N40" i="21"/>
  <c r="H28" i="21"/>
  <c r="N29" i="21"/>
  <c r="K30" i="21"/>
  <c r="J30" i="21"/>
  <c r="J41" i="21" s="1"/>
  <c r="E41" i="21"/>
  <c r="M30" i="21"/>
  <c r="O37" i="21"/>
  <c r="O35" i="21" l="1"/>
  <c r="O28" i="21"/>
  <c r="M41" i="21"/>
  <c r="O36" i="21"/>
  <c r="N33" i="21"/>
  <c r="O33" i="21"/>
  <c r="N36" i="21"/>
  <c r="N38" i="21"/>
  <c r="G41" i="21"/>
  <c r="H41" i="21"/>
  <c r="N30" i="21"/>
  <c r="N28" i="21"/>
  <c r="L30" i="21"/>
  <c r="L41" i="21" s="1"/>
  <c r="K41" i="21"/>
  <c r="I41" i="21"/>
  <c r="N41" i="21" l="1"/>
  <c r="O30" i="21"/>
  <c r="O41" i="21" s="1"/>
  <c r="H24" i="6" l="1"/>
  <c r="J23" i="6"/>
  <c r="H25" i="6" s="1"/>
  <c r="J14" i="20" l="1"/>
  <c r="N30" i="19"/>
  <c r="N29" i="19"/>
  <c r="N28" i="19"/>
  <c r="N27" i="19"/>
  <c r="N25" i="19"/>
  <c r="N23" i="19"/>
  <c r="N22" i="19"/>
  <c r="N19" i="19"/>
  <c r="N17" i="19"/>
  <c r="N16" i="19"/>
  <c r="N12" i="19"/>
  <c r="L14" i="19"/>
  <c r="L11" i="19"/>
  <c r="L12" i="19" s="1"/>
  <c r="F62" i="16" l="1"/>
  <c r="G62" i="16"/>
  <c r="H62" i="16"/>
  <c r="I62" i="16"/>
  <c r="J62" i="16"/>
  <c r="K62" i="16"/>
  <c r="L62" i="16"/>
  <c r="M62" i="16"/>
  <c r="E62" i="16"/>
  <c r="E61" i="16"/>
  <c r="E60" i="16"/>
  <c r="F59" i="16"/>
  <c r="H59" i="16" s="1"/>
  <c r="J59" i="16" s="1"/>
  <c r="E59" i="16"/>
  <c r="E58" i="16"/>
  <c r="E57" i="16"/>
  <c r="E56" i="16"/>
  <c r="E55" i="16"/>
  <c r="E42" i="16"/>
  <c r="F42" i="16" s="1"/>
  <c r="E41" i="16"/>
  <c r="O41" i="16" s="1"/>
  <c r="G60" i="16" s="1"/>
  <c r="I60" i="16" s="1"/>
  <c r="K60" i="16" s="1"/>
  <c r="E40" i="16"/>
  <c r="N40" i="16" s="1"/>
  <c r="E39" i="16"/>
  <c r="I39" i="16" s="1"/>
  <c r="K39" i="16" s="1"/>
  <c r="M39" i="16" s="1"/>
  <c r="E38" i="16"/>
  <c r="I38" i="16" s="1"/>
  <c r="K38" i="16" s="1"/>
  <c r="M38" i="16" s="1"/>
  <c r="E37" i="16"/>
  <c r="I37" i="16" s="1"/>
  <c r="K37" i="16" s="1"/>
  <c r="M37" i="16" s="1"/>
  <c r="E36" i="16"/>
  <c r="I36" i="16" s="1"/>
  <c r="K36" i="16" s="1"/>
  <c r="M36" i="16" s="1"/>
  <c r="E18" i="16"/>
  <c r="E17" i="16"/>
  <c r="E16" i="16"/>
  <c r="E15" i="16"/>
  <c r="E14" i="16"/>
  <c r="E13" i="16"/>
  <c r="E12" i="16"/>
  <c r="E6" i="16"/>
  <c r="H8" i="11"/>
  <c r="I8" i="11"/>
  <c r="G8" i="11"/>
  <c r="G6" i="11"/>
  <c r="F8" i="11"/>
  <c r="H7" i="11"/>
  <c r="G7" i="11"/>
  <c r="F7" i="11"/>
  <c r="L61" i="16" l="1"/>
  <c r="O39" i="16"/>
  <c r="G58" i="16" s="1"/>
  <c r="I58" i="16" s="1"/>
  <c r="K58" i="16" s="1"/>
  <c r="N42" i="16"/>
  <c r="F61" i="16" s="1"/>
  <c r="H61" i="16" s="1"/>
  <c r="J61" i="16" s="1"/>
  <c r="O42" i="16"/>
  <c r="G61" i="16" s="1"/>
  <c r="I61" i="16" s="1"/>
  <c r="K61" i="16" s="1"/>
  <c r="N36" i="16"/>
  <c r="F55" i="16" s="1"/>
  <c r="H55" i="16" s="1"/>
  <c r="J55" i="16" s="1"/>
  <c r="G42" i="16"/>
  <c r="N37" i="16"/>
  <c r="F56" i="16" s="1"/>
  <c r="H56" i="16" s="1"/>
  <c r="J56" i="16" s="1"/>
  <c r="F38" i="16"/>
  <c r="H42" i="16"/>
  <c r="J42" i="16" s="1"/>
  <c r="L42" i="16" s="1"/>
  <c r="N38" i="16"/>
  <c r="F57" i="16" s="1"/>
  <c r="H57" i="16" s="1"/>
  <c r="J57" i="16" s="1"/>
  <c r="I42" i="16"/>
  <c r="K42" i="16" s="1"/>
  <c r="M42" i="16" s="1"/>
  <c r="O38" i="16"/>
  <c r="G57" i="16" s="1"/>
  <c r="I57" i="16" s="1"/>
  <c r="K57" i="16" s="1"/>
  <c r="O40" i="16"/>
  <c r="G59" i="16" s="1"/>
  <c r="I59" i="16" s="1"/>
  <c r="K59" i="16" s="1"/>
  <c r="N39" i="16"/>
  <c r="F58" i="16" s="1"/>
  <c r="H58" i="16" s="1"/>
  <c r="J58" i="16" s="1"/>
  <c r="F41" i="16"/>
  <c r="O37" i="16"/>
  <c r="G56" i="16" s="1"/>
  <c r="I56" i="16" s="1"/>
  <c r="K56" i="16" s="1"/>
  <c r="O36" i="16"/>
  <c r="G55" i="16" s="1"/>
  <c r="I55" i="16" s="1"/>
  <c r="K55" i="16" s="1"/>
  <c r="F39" i="16"/>
  <c r="G40" i="16"/>
  <c r="H41" i="16"/>
  <c r="J41" i="16" s="1"/>
  <c r="L41" i="16" s="1"/>
  <c r="G39" i="16"/>
  <c r="I41" i="16"/>
  <c r="K41" i="16" s="1"/>
  <c r="M41" i="16" s="1"/>
  <c r="G38" i="16"/>
  <c r="H40" i="16"/>
  <c r="J40" i="16" s="1"/>
  <c r="L40" i="16" s="1"/>
  <c r="F37" i="16"/>
  <c r="L56" i="16" s="1"/>
  <c r="H39" i="16"/>
  <c r="J39" i="16" s="1"/>
  <c r="L39" i="16" s="1"/>
  <c r="I40" i="16"/>
  <c r="K40" i="16" s="1"/>
  <c r="M40" i="16" s="1"/>
  <c r="F36" i="16"/>
  <c r="L55" i="16" s="1"/>
  <c r="G37" i="16"/>
  <c r="H38" i="16"/>
  <c r="J38" i="16" s="1"/>
  <c r="L38" i="16" s="1"/>
  <c r="G36" i="16"/>
  <c r="M55" i="16" s="1"/>
  <c r="H37" i="16"/>
  <c r="J37" i="16" s="1"/>
  <c r="L37" i="16" s="1"/>
  <c r="G41" i="16"/>
  <c r="H36" i="16"/>
  <c r="J36" i="16" s="1"/>
  <c r="L36" i="16" s="1"/>
  <c r="F40" i="16"/>
  <c r="N41" i="16"/>
  <c r="F60" i="16" s="1"/>
  <c r="H60" i="16" s="1"/>
  <c r="J60" i="16" s="1"/>
  <c r="M23" i="6"/>
  <c r="D23" i="6"/>
  <c r="E21" i="6"/>
  <c r="E15" i="6"/>
  <c r="E14" i="6"/>
  <c r="E13" i="6"/>
  <c r="E12" i="6"/>
  <c r="E11" i="6"/>
  <c r="E10" i="6"/>
  <c r="M19" i="4"/>
  <c r="H21" i="4"/>
  <c r="I21" i="4"/>
  <c r="J21" i="4"/>
  <c r="K21" i="4"/>
  <c r="G21" i="4"/>
  <c r="F21" i="4"/>
  <c r="H20" i="4"/>
  <c r="I20" i="4"/>
  <c r="J20" i="4"/>
  <c r="K20" i="4"/>
  <c r="G20" i="4"/>
  <c r="F20" i="4"/>
  <c r="G19" i="4"/>
  <c r="H19" i="4"/>
  <c r="I19" i="4"/>
  <c r="J19" i="4"/>
  <c r="K19" i="4"/>
  <c r="F19" i="4"/>
  <c r="I6" i="4"/>
  <c r="I7" i="4"/>
  <c r="M7" i="4" s="1"/>
  <c r="N7" i="4" s="1"/>
  <c r="I8" i="4"/>
  <c r="M8" i="4" s="1"/>
  <c r="N8" i="4" s="1"/>
  <c r="I9" i="4"/>
  <c r="M9" i="4" s="1"/>
  <c r="N9" i="4" s="1"/>
  <c r="I10" i="4"/>
  <c r="I11" i="4"/>
  <c r="M11" i="4" s="1"/>
  <c r="N11" i="4" s="1"/>
  <c r="I12" i="4"/>
  <c r="M12" i="4" s="1"/>
  <c r="N12" i="4" s="1"/>
  <c r="I13" i="4"/>
  <c r="M13" i="4" s="1"/>
  <c r="N13" i="4" s="1"/>
  <c r="I14" i="4"/>
  <c r="M14" i="4" s="1"/>
  <c r="N14" i="4" s="1"/>
  <c r="I15" i="4"/>
  <c r="M15" i="4" s="1"/>
  <c r="N15" i="4" s="1"/>
  <c r="I16" i="4"/>
  <c r="M16" i="4" s="1"/>
  <c r="N16" i="4" s="1"/>
  <c r="I17" i="4"/>
  <c r="M17" i="4" s="1"/>
  <c r="N17" i="4" s="1"/>
  <c r="I18" i="4"/>
  <c r="M10" i="4"/>
  <c r="N10" i="4" s="1"/>
  <c r="M18" i="4"/>
  <c r="N18" i="4" s="1"/>
  <c r="E50" i="16"/>
  <c r="E51" i="16"/>
  <c r="E52" i="16"/>
  <c r="E53" i="16"/>
  <c r="E54" i="16"/>
  <c r="E49" i="16"/>
  <c r="E31" i="16"/>
  <c r="E32" i="16"/>
  <c r="E33" i="16"/>
  <c r="E34" i="16"/>
  <c r="E35" i="16"/>
  <c r="E30" i="16"/>
  <c r="E7" i="16"/>
  <c r="E8" i="16"/>
  <c r="E9" i="16"/>
  <c r="E10" i="16"/>
  <c r="E11" i="16"/>
  <c r="K12" i="6" l="1"/>
  <c r="L12" i="6"/>
  <c r="K14" i="6"/>
  <c r="L14" i="6"/>
  <c r="K10" i="6"/>
  <c r="L10" i="6"/>
  <c r="K15" i="6"/>
  <c r="L15" i="6"/>
  <c r="K11" i="6"/>
  <c r="L11" i="6"/>
  <c r="K21" i="6"/>
  <c r="L21" i="6"/>
  <c r="K13" i="6"/>
  <c r="L13" i="6"/>
  <c r="H10" i="6"/>
  <c r="H11" i="6"/>
  <c r="H15" i="6"/>
  <c r="H21" i="6"/>
  <c r="M61" i="16"/>
  <c r="L59" i="16"/>
  <c r="M57" i="16"/>
  <c r="M60" i="16"/>
  <c r="M58" i="16"/>
  <c r="E43" i="16"/>
  <c r="L57" i="16"/>
  <c r="L58" i="16"/>
  <c r="M59" i="16"/>
  <c r="M56" i="16"/>
  <c r="L60" i="16"/>
  <c r="E19" i="16"/>
  <c r="F21" i="6"/>
  <c r="G21" i="6" s="1"/>
  <c r="H13" i="6"/>
  <c r="F10" i="6"/>
  <c r="F12" i="6"/>
  <c r="G12" i="6" s="1"/>
  <c r="F14" i="6"/>
  <c r="G14" i="6" s="1"/>
  <c r="H12" i="6"/>
  <c r="H14" i="6"/>
  <c r="F11" i="6"/>
  <c r="G11" i="6" s="1"/>
  <c r="F13" i="6"/>
  <c r="G13" i="6" s="1"/>
  <c r="F15" i="6"/>
  <c r="G15" i="6" s="1"/>
  <c r="M6" i="4"/>
  <c r="N6" i="4" s="1"/>
  <c r="H6" i="11"/>
  <c r="F6" i="11"/>
  <c r="I21" i="6" l="1"/>
  <c r="I11" i="6"/>
  <c r="I13" i="6"/>
  <c r="I15" i="6"/>
  <c r="I14" i="6"/>
  <c r="I12" i="6"/>
  <c r="I10" i="6"/>
  <c r="G10" i="6"/>
  <c r="J11" i="12"/>
  <c r="O30" i="16" l="1"/>
  <c r="O31" i="16"/>
  <c r="G50" i="16" s="1"/>
  <c r="I50" i="16" s="1"/>
  <c r="K50" i="16" s="1"/>
  <c r="O33" i="16"/>
  <c r="G52" i="16" s="1"/>
  <c r="I52" i="16" s="1"/>
  <c r="K52" i="16" s="1"/>
  <c r="O34" i="16"/>
  <c r="G53" i="16" s="1"/>
  <c r="I53" i="16" s="1"/>
  <c r="K53" i="16" s="1"/>
  <c r="O35" i="16"/>
  <c r="G54" i="16" s="1"/>
  <c r="I54" i="16" s="1"/>
  <c r="K54" i="16" s="1"/>
  <c r="H30" i="16"/>
  <c r="F31" i="16"/>
  <c r="F30" i="16"/>
  <c r="N30" i="16"/>
  <c r="N31" i="16"/>
  <c r="F50" i="16" s="1"/>
  <c r="N33" i="16"/>
  <c r="F52" i="16" s="1"/>
  <c r="H52" i="16" s="1"/>
  <c r="J52" i="16" s="1"/>
  <c r="N34" i="16"/>
  <c r="F53" i="16" s="1"/>
  <c r="H53" i="16" s="1"/>
  <c r="J53" i="16" s="1"/>
  <c r="N35" i="16"/>
  <c r="F54" i="16" s="1"/>
  <c r="H54" i="16" s="1"/>
  <c r="J54" i="16" s="1"/>
  <c r="I31" i="16"/>
  <c r="K31" i="16" s="1"/>
  <c r="M31" i="16" s="1"/>
  <c r="I33" i="16"/>
  <c r="K33" i="16" s="1"/>
  <c r="M33" i="16" s="1"/>
  <c r="I34" i="16"/>
  <c r="K34" i="16" s="1"/>
  <c r="M34" i="16" s="1"/>
  <c r="I35" i="16"/>
  <c r="K35" i="16" s="1"/>
  <c r="M35" i="16" s="1"/>
  <c r="I30" i="16"/>
  <c r="H31" i="16"/>
  <c r="J31" i="16" s="1"/>
  <c r="L31" i="16" s="1"/>
  <c r="H33" i="16"/>
  <c r="J33" i="16" s="1"/>
  <c r="L33" i="16" s="1"/>
  <c r="H34" i="16"/>
  <c r="J34" i="16" s="1"/>
  <c r="L34" i="16" s="1"/>
  <c r="H35" i="16"/>
  <c r="J35" i="16" s="1"/>
  <c r="L35" i="16" s="1"/>
  <c r="G31" i="16"/>
  <c r="G33" i="16"/>
  <c r="G34" i="16"/>
  <c r="G35" i="16"/>
  <c r="G30" i="16"/>
  <c r="F33" i="16"/>
  <c r="F34" i="16"/>
  <c r="F35" i="16"/>
  <c r="G32" i="16"/>
  <c r="G49" i="16" l="1"/>
  <c r="I49" i="16" s="1"/>
  <c r="K49" i="16" s="1"/>
  <c r="J30" i="16"/>
  <c r="F49" i="16"/>
  <c r="H49" i="16" s="1"/>
  <c r="N43" i="16"/>
  <c r="K30" i="16"/>
  <c r="G43" i="16"/>
  <c r="L52" i="16"/>
  <c r="M53" i="16"/>
  <c r="M52" i="16"/>
  <c r="O32" i="16"/>
  <c r="O43" i="16" s="1"/>
  <c r="L53" i="16"/>
  <c r="H32" i="16"/>
  <c r="H43" i="16" s="1"/>
  <c r="N32" i="16"/>
  <c r="F51" i="16" s="1"/>
  <c r="H51" i="16" s="1"/>
  <c r="J51" i="16" s="1"/>
  <c r="M50" i="16"/>
  <c r="L54" i="16"/>
  <c r="M54" i="16"/>
  <c r="J49" i="16"/>
  <c r="H50" i="16"/>
  <c r="J50" i="16" s="1"/>
  <c r="F32" i="16"/>
  <c r="F43" i="16" s="1"/>
  <c r="I32" i="16"/>
  <c r="K32" i="16" s="1"/>
  <c r="M32" i="16" s="1"/>
  <c r="E16" i="6"/>
  <c r="E44" i="6"/>
  <c r="D44" i="6"/>
  <c r="K16" i="6" l="1"/>
  <c r="L16" i="6"/>
  <c r="I43" i="16"/>
  <c r="M30" i="16"/>
  <c r="K43" i="16"/>
  <c r="L30" i="16"/>
  <c r="L49" i="16"/>
  <c r="J32" i="16"/>
  <c r="L32" i="16" s="1"/>
  <c r="G51" i="16"/>
  <c r="H17" i="14"/>
  <c r="L50" i="16"/>
  <c r="L6" i="16"/>
  <c r="K6" i="16"/>
  <c r="H16" i="6"/>
  <c r="M43" i="16" l="1"/>
  <c r="M49" i="16"/>
  <c r="L43" i="16"/>
  <c r="J43" i="16"/>
  <c r="I16" i="6"/>
  <c r="I51" i="16"/>
  <c r="L51" i="16"/>
  <c r="B12" i="13"/>
  <c r="K51" i="16" l="1"/>
  <c r="D55" i="6"/>
  <c r="L7" i="13"/>
  <c r="M7" i="13" s="1"/>
  <c r="E17" i="6"/>
  <c r="E18" i="6"/>
  <c r="E19" i="6"/>
  <c r="E20" i="6"/>
  <c r="E22" i="6"/>
  <c r="F16" i="6"/>
  <c r="K22" i="6" l="1"/>
  <c r="L22" i="6"/>
  <c r="K20" i="6"/>
  <c r="L20" i="6"/>
  <c r="L19" i="6"/>
  <c r="K19" i="6"/>
  <c r="L18" i="6"/>
  <c r="K18" i="6"/>
  <c r="K17" i="6"/>
  <c r="L17" i="6"/>
  <c r="E23" i="6"/>
  <c r="M51" i="16"/>
  <c r="H20" i="6"/>
  <c r="F19" i="6"/>
  <c r="G19" i="6" s="1"/>
  <c r="H19" i="6"/>
  <c r="H18" i="6"/>
  <c r="F22" i="6"/>
  <c r="G22" i="6" s="1"/>
  <c r="H22" i="6"/>
  <c r="H17" i="6"/>
  <c r="G16" i="6"/>
  <c r="F20" i="6"/>
  <c r="G20" i="6" s="1"/>
  <c r="F18" i="6"/>
  <c r="G18" i="6" s="1"/>
  <c r="F17" i="6"/>
  <c r="G17" i="6" s="1"/>
  <c r="E45" i="6"/>
  <c r="D45" i="6"/>
  <c r="J18" i="12"/>
  <c r="J16" i="12"/>
  <c r="N19" i="4"/>
  <c r="L23" i="6" l="1"/>
  <c r="K23" i="6"/>
  <c r="F23" i="6"/>
  <c r="H23" i="6"/>
  <c r="G23" i="6"/>
  <c r="I22" i="6"/>
  <c r="I17" i="6"/>
  <c r="I20" i="6"/>
  <c r="I19" i="6"/>
  <c r="I18" i="6"/>
  <c r="J13" i="12"/>
  <c r="B7" i="13"/>
  <c r="N7" i="13"/>
  <c r="C7" i="13" s="1"/>
  <c r="I23" i="6" l="1"/>
  <c r="B11" i="13"/>
  <c r="B13" i="13" s="1"/>
  <c r="D15" i="13" s="1"/>
</calcChain>
</file>

<file path=xl/sharedStrings.xml><?xml version="1.0" encoding="utf-8"?>
<sst xmlns="http://schemas.openxmlformats.org/spreadsheetml/2006/main" count="1345" uniqueCount="635">
  <si>
    <t>Anexa 2</t>
  </si>
  <si>
    <t>A.</t>
  </si>
  <si>
    <t>Nr. crt.</t>
  </si>
  <si>
    <t>Activitatea specifică</t>
  </si>
  <si>
    <t>Modalitate de colectare</t>
  </si>
  <si>
    <t>Nr. fracții</t>
  </si>
  <si>
    <t>Fracție / tip deșeu (după caz)</t>
  </si>
  <si>
    <t>Tip tarif</t>
  </si>
  <si>
    <t>Fișa de fundamentare obligatorie</t>
  </si>
  <si>
    <t>Explicații / Observații</t>
  </si>
  <si>
    <t>Separat</t>
  </si>
  <si>
    <t>Tcs reciclabile</t>
  </si>
  <si>
    <t>DA, conform Anexei nr. 1a) la Ordinul 640/2022</t>
  </si>
  <si>
    <t>Urban
Rural</t>
  </si>
  <si>
    <t>Casnic
Non-casnic</t>
  </si>
  <si>
    <t>Puncte de colectare plurifamilială
Colectare individuală din ”poartă în poartă”</t>
  </si>
  <si>
    <t>Intră în calculul Valorii Contractului</t>
  </si>
  <si>
    <t>sticlă</t>
  </si>
  <si>
    <t>reziduale</t>
  </si>
  <si>
    <t>Tcs reziduale</t>
  </si>
  <si>
    <t>DA, conform Anexei nr. 1b) la Ordinul 640/2022</t>
  </si>
  <si>
    <t>biodeșeuri</t>
  </si>
  <si>
    <t>textile</t>
  </si>
  <si>
    <t>Tcs voluminoase</t>
  </si>
  <si>
    <t>periculoase</t>
  </si>
  <si>
    <t>Casnic</t>
  </si>
  <si>
    <t>B.</t>
  </si>
  <si>
    <t>-</t>
  </si>
  <si>
    <t>Nu intră în calculul Valorii Contractului</t>
  </si>
  <si>
    <t>deșeuri voluminoase</t>
  </si>
  <si>
    <t>NOTĂ:</t>
  </si>
  <si>
    <t>C.</t>
  </si>
  <si>
    <t>deșeuri abandonate</t>
  </si>
  <si>
    <t>hârtie/carton</t>
  </si>
  <si>
    <t>plastic/metal</t>
  </si>
  <si>
    <t>Utilizatori de la care se colectează</t>
  </si>
  <si>
    <t>Zona de rezidență unde se prestează colectarea</t>
  </si>
  <si>
    <t>Modalitatea de colectare</t>
  </si>
  <si>
    <t>Cadrul legal</t>
  </si>
  <si>
    <t>art. 5, alin. (1) lit. a) pct. (ii) din Ordinul nr. 640/2022</t>
  </si>
  <si>
    <t>art. 5, alin. (1) lit. a) pct. (i) din Ordinul nr. 640/2022</t>
  </si>
  <si>
    <t>art. 6 alin. (2) din Ordinul nr. 640/2022</t>
  </si>
  <si>
    <t>În campaniile organizate de UAT-uri conform programului stabilit cu Operatorul (trimestrial în mediul Urban; semestrial în mediul Rural)</t>
  </si>
  <si>
    <t>art. 7 alin. (1) pct. (ii) din Ordinul nr. 640/2022</t>
  </si>
  <si>
    <t>UAT-ului de pe raza căruia se efectuează colectarea</t>
  </si>
  <si>
    <t>Servicii conexe serviciului de salubrizare cu grad redus de repetabilitate şi care se desfăşoară ocazional</t>
  </si>
  <si>
    <t>Servicii specifice (activități)</t>
  </si>
  <si>
    <t>Servicii cu caracter permanent</t>
  </si>
  <si>
    <t>Servicii de colectare obligatorii pentru implementare până la 1 ianuarie 2025</t>
  </si>
  <si>
    <t>Anexa 1</t>
  </si>
  <si>
    <t>deșeuri din construcții</t>
  </si>
  <si>
    <t>Tcs construcții</t>
  </si>
  <si>
    <t>art. 7 alin. (1) pct. (i) din Ordinul nr. 640/2022</t>
  </si>
  <si>
    <t>NU, costurile vor fi acoperite din valoarea Tarifului Tcs reziduale</t>
  </si>
  <si>
    <t>Da, conform modelului de la secțiunea ”Formulare”</t>
  </si>
  <si>
    <t>Urban 
Rural</t>
  </si>
  <si>
    <t>Factura se va emite</t>
  </si>
  <si>
    <t>deșeuri de la evenimente publice</t>
  </si>
  <si>
    <t>art. 7 alin. (1) pct. (iii) din Ordinul nr. 640/2022</t>
  </si>
  <si>
    <t>organizatorii de evenimente</t>
  </si>
  <si>
    <t>Factura se emite către organizatorul evenimentului public</t>
  </si>
  <si>
    <t>art. 7 alin. (1) pct. (iv) din Ordinul nr. 640/2022</t>
  </si>
  <si>
    <t>Factura se emite către autoritatea administraţiei publice locale a unităţii /subdiviziunii administrativ-teritoriale</t>
  </si>
  <si>
    <t>deșeuri abandonate din construcții</t>
  </si>
  <si>
    <t>art. 7 alin. (1) pct. (v) din Ordinul nr. 640/2022</t>
  </si>
  <si>
    <t>Anexa 3</t>
  </si>
  <si>
    <t>Perioada de mobilizare. Sancțiuni pentru neîndeplinirea obligațiilor din perioada de mobilizare</t>
  </si>
  <si>
    <t>Obligațiile exclusive ale DELEGATULUI</t>
  </si>
  <si>
    <t>Activitate / Obligație</t>
  </si>
  <si>
    <t>UM</t>
  </si>
  <si>
    <t>Indicator / UM</t>
  </si>
  <si>
    <t>Termen maxim admis</t>
  </si>
  <si>
    <t>Observații, după caz</t>
  </si>
  <si>
    <t>Eșalonare progres verificabil(%)</t>
  </si>
  <si>
    <t xml:space="preserve">Penalități pentru neîndeplinirea la termen </t>
  </si>
  <si>
    <t>Sancțiune ce duce la Încetarea Contractului?</t>
  </si>
  <si>
    <t>interval de zile (procentele se consideră cumulativ, după caz)</t>
  </si>
  <si>
    <t>ziua</t>
  </si>
  <si>
    <t>constituirea garanției de bună execuție (”GBE”)</t>
  </si>
  <si>
    <t>%</t>
  </si>
  <si>
    <t>10*</t>
  </si>
  <si>
    <t>NU</t>
  </si>
  <si>
    <t>DA</t>
  </si>
  <si>
    <t>încheierea tuturor poliţelor de asigurare solicitate conform Contractului</t>
  </si>
  <si>
    <t>DA, tip P1</t>
  </si>
  <si>
    <t>obținerea celorlalte Autorizaţii necesare conform Legii pentru începerea prestării Serviciului</t>
  </si>
  <si>
    <t>DA, tip P2</t>
  </si>
  <si>
    <t>100***</t>
  </si>
  <si>
    <t>amenajarea și autorizarea bazei de lucru, a punctelor de lucru operaționale</t>
  </si>
  <si>
    <t>angajarea și mobilizarea personalului cheie și al celor de execuție necesar prestării serviciului</t>
  </si>
  <si>
    <t>predarea formei finale a traseelor (rezultat al proiectului de microrutare, pe baza ofertei sale) pentru fiecare vehicul, inclusiv numărul de angajați pe fiecare vehicul / utilaj și a Programului săptămânal de parcurgere a rutelor de colectare</t>
  </si>
  <si>
    <t>DA, tip P3</t>
  </si>
  <si>
    <t xml:space="preserve">informarea în scris a operatorilor economici care gestionează instalațiile de tratare și eliminare a deșeurilor și alți operatori posibili interesați asupra specificului operațiunilor / activitătilor care vor fi desfășurate în baza contractului </t>
  </si>
  <si>
    <t>*Din valoarea totală a Contractului</t>
  </si>
  <si>
    <t>TIP PENALITĂȚI:</t>
  </si>
  <si>
    <t>P1</t>
  </si>
  <si>
    <t>Penalitate de 10.000 de lei pentru fiecare zi de întârziere peste termenul maxim admis</t>
  </si>
  <si>
    <t>P2</t>
  </si>
  <si>
    <t>Penalitate de 20.000 de lei pentru fiecare zi de întârziere peste termenul maxim admis</t>
  </si>
  <si>
    <t>P3</t>
  </si>
  <si>
    <t>Penalitate de 5.000 de lei pentru fiecare zi de întârziere peste termenul maxim admis</t>
  </si>
  <si>
    <t>stabilirea formatului standard a tuturor documentelor care vor fi utilizate în scopuri de raportare / monitorizare / control a activității desfășurate, precum și a programului de funcționare (zilele și intervalul orar de lucru pentru fiecare rută, microrută, zonă, subzonă, etc)</t>
  </si>
  <si>
    <t>Anexa 4</t>
  </si>
  <si>
    <t>Denumire UAT</t>
  </si>
  <si>
    <t>Tip</t>
  </si>
  <si>
    <t>Ruta</t>
  </si>
  <si>
    <t>Număr total LOCUITORI*</t>
  </si>
  <si>
    <t>Număr GOSPODĂRII INDIVIDUALE</t>
  </si>
  <si>
    <t>Număr locuitori GOSPODĂRII INDIVIDUALE</t>
  </si>
  <si>
    <t>Nr. estimat UTILIZATORI NON-CASNICI</t>
  </si>
  <si>
    <t>Nr. estimat PIEȚE</t>
  </si>
  <si>
    <t>NU SE PRINTEAZĂ.
Casetă de verificare</t>
  </si>
  <si>
    <t>Urban</t>
  </si>
  <si>
    <t>R1</t>
  </si>
  <si>
    <t>R2</t>
  </si>
  <si>
    <t>Rural</t>
  </si>
  <si>
    <t>R3</t>
  </si>
  <si>
    <t>R4</t>
  </si>
  <si>
    <t>R5</t>
  </si>
  <si>
    <t>R6</t>
  </si>
  <si>
    <t>TOTAL</t>
  </si>
  <si>
    <t xml:space="preserve">Notă: </t>
  </si>
  <si>
    <t>Date preluate din Recensământul populației și locuințelor 2021, publicat de Institutul Național de Statistică*</t>
  </si>
  <si>
    <t xml:space="preserve">Nr. crt. </t>
  </si>
  <si>
    <t>Microruta</t>
  </si>
  <si>
    <t>MR.1.1</t>
  </si>
  <si>
    <t>MR.1.2</t>
  </si>
  <si>
    <t>MR.1.3</t>
  </si>
  <si>
    <t>MR.1.4</t>
  </si>
  <si>
    <t>MR.2.1</t>
  </si>
  <si>
    <t>MR.2.2</t>
  </si>
  <si>
    <t>MR.2.3</t>
  </si>
  <si>
    <t>MR.2.4</t>
  </si>
  <si>
    <t>MR.3.1</t>
  </si>
  <si>
    <t>MR.3.2</t>
  </si>
  <si>
    <t>MR.4.1</t>
  </si>
  <si>
    <t>MR.5.1</t>
  </si>
  <si>
    <t>MR.5.2</t>
  </si>
  <si>
    <t>MR.6.1</t>
  </si>
  <si>
    <t>MR.6.2</t>
  </si>
  <si>
    <t>tone/an</t>
  </si>
  <si>
    <t>Biodeșeuri</t>
  </si>
  <si>
    <t>Categoria de deșeuri</t>
  </si>
  <si>
    <t>Zona URBANĂ</t>
  </si>
  <si>
    <t>Zona RURALĂ</t>
  </si>
  <si>
    <t>Sticlă</t>
  </si>
  <si>
    <t>Reziduale</t>
  </si>
  <si>
    <t>Voluminoase</t>
  </si>
  <si>
    <t>Textile</t>
  </si>
  <si>
    <t>Datele au fost prelucrate din PJGD, pag. 537, pag. 543</t>
  </si>
  <si>
    <t>Zona de rezidență și fluxul (tipul deșeurilor) OPERATORUL VA AVEA ÎN VEDERE CALENDARUL DETERMINĂRILOR OBLIGATORII precizat în anexele următoare.</t>
  </si>
  <si>
    <t>Tipul de deșeu</t>
  </si>
  <si>
    <t>Utilizatorii serviciului de salubrizare</t>
  </si>
  <si>
    <t>Ruta de colectare</t>
  </si>
  <si>
    <t>Datele completate sunt responsabilitatea directă a fiecărui UAT. Consultantul a prelucrat datele conform adreselor oficiale primite de la UAT-uri.</t>
  </si>
  <si>
    <t>Rute de colectare</t>
  </si>
  <si>
    <t>Mediu de rezidență</t>
  </si>
  <si>
    <t>Denumire localitate componentă</t>
  </si>
  <si>
    <t>Anexa 5</t>
  </si>
  <si>
    <t>Tabel 1 - CANTITĂȚI DE DEȘEURI MUNICIPALE ESTIMATE PE CATEGORIA DE GENERATOR, ZONA DE REZIDENȚĂ ȘI FLUXUL DE DEȘEU (tone / an)</t>
  </si>
  <si>
    <t>UAT</t>
  </si>
  <si>
    <t>Total deșeuri colectate în anul 2023</t>
  </si>
  <si>
    <t>Cantitatea programată deşeuri municipale Qmunicipale</t>
  </si>
  <si>
    <t>Ponderea deşeurilor menajere în deşeurile municipale</t>
  </si>
  <si>
    <t>Ponderea deşeurilor similare în deşeurile municipale</t>
  </si>
  <si>
    <t>TOTAL zonă de colectare</t>
  </si>
  <si>
    <t>Tabel 2 - COMPOZIȚIA ESTIMATIVĂ A DEȘEURILOR MUNICIPALE PROVENITE DE LA UTILIZATORI (casnici / non-casnici)</t>
  </si>
  <si>
    <t>Reciclabile</t>
  </si>
  <si>
    <t>Tabel 3 - GREUTĂȚI SPECIFICE (densități)</t>
  </si>
  <si>
    <t>Periculoase</t>
  </si>
  <si>
    <t>Deșeuri din construcții</t>
  </si>
  <si>
    <t>Date de intrare. Cantități</t>
  </si>
  <si>
    <t>Anexa 6</t>
  </si>
  <si>
    <t>Tip recipient</t>
  </si>
  <si>
    <t>buc</t>
  </si>
  <si>
    <t>Anexa 7</t>
  </si>
  <si>
    <t>Zona de rezidență / fracția colectată</t>
  </si>
  <si>
    <t>Tip colectare</t>
  </si>
  <si>
    <t>Capacitate recipient (litri)</t>
  </si>
  <si>
    <t>A1.</t>
  </si>
  <si>
    <t>Mediul URBAN</t>
  </si>
  <si>
    <t>A1.1</t>
  </si>
  <si>
    <t>de la punctele de colectare</t>
  </si>
  <si>
    <t>container</t>
  </si>
  <si>
    <t>A1.2</t>
  </si>
  <si>
    <t>din poartă în poartă</t>
  </si>
  <si>
    <t>A2.</t>
  </si>
  <si>
    <t>Mediul RURAL</t>
  </si>
  <si>
    <t>A2.1</t>
  </si>
  <si>
    <t>A2.2</t>
  </si>
  <si>
    <t>Anexa 8</t>
  </si>
  <si>
    <t>Sistemul de colectare a deșeurilor municipale</t>
  </si>
  <si>
    <t>Puncte de colectare PLURIFAMILIALE (PCP)</t>
  </si>
  <si>
    <t>Gospodării individuale (GI)</t>
  </si>
  <si>
    <t>Hârtie/carton</t>
  </si>
  <si>
    <t>Plastic/metal</t>
  </si>
  <si>
    <t>pubelă</t>
  </si>
  <si>
    <t>Frecvența</t>
  </si>
  <si>
    <t>o dată pe săptămână</t>
  </si>
  <si>
    <t>o dată pe lună</t>
  </si>
  <si>
    <t>de două ori pe lună</t>
  </si>
  <si>
    <t>Modalitatea, frecvența și fluxul de colectare a deșeurilor MENAJERE (de la utilizatorii casnici)</t>
  </si>
  <si>
    <t>Modalitatea, frecvența și fluxul de colectare a deșeurilor SIMILARE (de la utilizatorii non-casnici)</t>
  </si>
  <si>
    <t>Program estimat de colectare (zilele admise)</t>
  </si>
  <si>
    <t>L-S</t>
  </si>
  <si>
    <t>NOTE:</t>
  </si>
  <si>
    <t xml:space="preserve">1. Deșeurile similare din categoria deșeurilor din ambalaje pot fi gestionate individual de către utilizatorii non-casnici, cu condiția asigurării trasabilității de la locul de generare la destinația finală. 
2. Operatorul are obligația ca, în perioada de mobilizare, împreună cu reprezentanții Primăriilor, să identifice și sa stabilească o bază de date privind situația fiecărui utilizator non-casnic, precum și stabilirea capacității volumetrice (exprimată în mc/lună) pentru fiecare utilizator non-casnic. Această bază de date va fi utilizată pentru determinarea cantităților luate în calcul la întocmirea rapoartelor privind cantitățile generate de către utilizatorii non-casnici. Pentru determinarea cantităților exprimate în tone se vor lua în considerare densitățiile pentru fiecare tip de deșeu colectat conform Tabel 3 din Anexa 5. 
3. Dimensiunea recipientelor ce vor fi achiziționate de către utilizatorii non-casnici va fi stabilită de către aceștia în funcție de cantitățile generate, ținând cont de faptul că gradul de umplere al acestor recicpiente este recomandat să fie maxim la momentul descărcării acestora de către operator, în conformitate cu graficul de colectare. </t>
  </si>
  <si>
    <t xml:space="preserve">4. Deșeurile din piețe vor fi colectate de către administratori, încărcate și transportate de către operator la instalațiile de tratare/eliminare. </t>
  </si>
  <si>
    <t>5. Deșeurile din parcuri și grădini vor fi colectate de către administratori, încărcate și transportate de către operator la instalațiile de tratare/eliminare. Recipientele vor fi asigurate de către administratorii piețelor/Primărie, respectând obligațiile legislative privind colectarea separată, pe categorii, a deșeurilor municipale. Același regim va fi aplicabil și deșeurilor generate de cimitirele de pre raza UAT-urilor.</t>
  </si>
  <si>
    <t>Anexa 9</t>
  </si>
  <si>
    <t>Cerințe specifice privind determinările de compoziție</t>
  </si>
  <si>
    <t>Activitățile minime aferente unei campanii de conștientizare</t>
  </si>
  <si>
    <t>Modalitatea de îndeplinire</t>
  </si>
  <si>
    <t>Tip activitate</t>
  </si>
  <si>
    <t>U.M.</t>
  </si>
  <si>
    <t>Buc</t>
  </si>
  <si>
    <t>A1</t>
  </si>
  <si>
    <t>A2</t>
  </si>
  <si>
    <t>Informarea și conștientizarea populației</t>
  </si>
  <si>
    <t>Conținut material informativ</t>
  </si>
  <si>
    <t>Pliantele informative se vor distribui fiecărui UAT pe bază de proces-verbal și vor fi distribuite ulterior de către Operator la gospodăriile individuale exclusiv de pe raza zonei de colectare</t>
  </si>
  <si>
    <t>Afișele informative se vor distribui fiecărui UAT pe bază de proces-verbal și vor fi amplasate ulterior de către Operator în punctele de colectare plurifamilale (acolo unde este posibil) și la avizierele blocurilor exclusiv de pe raza zonei de colectare</t>
  </si>
  <si>
    <t>Forma și conținutul materialelor se va stabili în perioada de mobilizare împreună cu Autoritatea Contractantă</t>
  </si>
  <si>
    <t>Realizarea și distribuire de pliante informative
Specificații material:
- dimensiune minim A4
- hârtie lucioasă</t>
  </si>
  <si>
    <t>Realizarea și distribuire de afișe informative 
Specificații material:
- dimensiune minim A3
- hârtie polipropilenă</t>
  </si>
  <si>
    <t>Specificații tehnice minimale:</t>
  </si>
  <si>
    <t>Campanii de verificare ”on site” a utilizatorilor</t>
  </si>
  <si>
    <t>- Înainte cu cel puțin o săptămână, operatorul va anunța Autoritatea Contractantă cu privire la campania de verificare ”on site” și va transmite un calendar propus pentru</t>
  </si>
  <si>
    <t>desfășurarea activității</t>
  </si>
  <si>
    <t>precum și UAT-urile vizate</t>
  </si>
  <si>
    <t>- În calendarul propus se va menționa perioada campaniei cu indicarea efectivă a zilelor (obligatoriu zile lucrătoare), persoana/persoanele desemnată/e din partea Operatorului,</t>
  </si>
  <si>
    <t>- Modalitatea de realizare a campaniei: Operatorul împreună cu un reprezentant al UAT-ului vor verifica în mod aleatoriu în zilele de colectare pubelele din fața gospodăriilor</t>
  </si>
  <si>
    <t>individuale. În cazul în care se constată că deșeurile din pubelă nu sunt sortate corespunzător, conform calendarului din ziua respectivă, Operatorul va aplica în prezența</t>
  </si>
  <si>
    <t xml:space="preserve">reprezentantului UAT-ului un autocolant (etichetă) de culoare galbenă (la prima abatere) / roșie (la a doua abatere), cu următorul text: </t>
  </si>
  <si>
    <t>a următoarelor informații: UAT, adresa gospodăriei în fața căreia s-a identificat pubela cu deșeurile sortate necorespunzător, utilizatorului aplicându-se sancțiunea contravențională</t>
  </si>
  <si>
    <t>corespunzătoare</t>
  </si>
  <si>
    <t>Determinarea necesarului minim de mijloace de transport pentru colectarea și transportul deșeurilor municipale</t>
  </si>
  <si>
    <t>N - locuitori</t>
  </si>
  <si>
    <t>c(i) - grad compactare</t>
  </si>
  <si>
    <t>d(i) - nr. curse/schimb</t>
  </si>
  <si>
    <t>e(i) nr. schimburi/zi</t>
  </si>
  <si>
    <t>N x I (m)</t>
  </si>
  <si>
    <t>ro x b(i) x c(i) x d(i) x e(i)</t>
  </si>
  <si>
    <t>unde:</t>
  </si>
  <si>
    <t>stabilită prin măsurători şi înregistrări statistice o altă greutate specifică a deşeurilor;</t>
  </si>
  <si>
    <t>Numărul minim necesar de utilaje a fost determinat utilizând formula de calcul pentru determinarea necesarului minim</t>
  </si>
  <si>
    <t>Ordinul președintelui A.N.R.S.C. nr. 111/2007 privind aprobarea Caietului de sarcini-cadru al serviciului de salubrizare a localităţilor</t>
  </si>
  <si>
    <t>I(m) - indice kg/zi</t>
  </si>
  <si>
    <t>ro - greutate kg/mc</t>
  </si>
  <si>
    <t>b(i) - capacitate mc</t>
  </si>
  <si>
    <t>Conform breviarului de calcul nr. 4, pentru a putea participa la delegarea activității de colectare și transport al deșeurilor</t>
  </si>
  <si>
    <t>municipale trebuie îndeplinită următoarea relație:</t>
  </si>
  <si>
    <t>a(i) - număr minim de utilaje pentru mediul URBAN</t>
  </si>
  <si>
    <t>Puncte de colectare PLURIFAMILIALE (PCP)*</t>
  </si>
  <si>
    <t>Operatorul va răspunde solicitării și, totodată, va colecta și transporta deșeurile în termen de maxim 3 zile de la solicitare, cu excepția situațiilor în care este necesar un termen mai mare, datorită cantităților de deșeuri</t>
  </si>
  <si>
    <t>Termenul de 3 zile pentru colectarea și transportul deșeurilor curge de la momentul primirii solicitări</t>
  </si>
  <si>
    <t>5</t>
  </si>
  <si>
    <t>dispunerea utilajelor, echipamentelor și vehiculelor necesare prestării serviciului</t>
  </si>
  <si>
    <t>Obligațiile comune ale PRESTATORULUI și BENEFICIARILOR SERVICIILOR</t>
  </si>
  <si>
    <t xml:space="preserve">predarea - de către BENEFICIARI, respectiv primirea - de către PRESTATOR a punctelor de colectare plurifamiliale </t>
  </si>
  <si>
    <t xml:space="preserve">predarea se va face de către fiecare UAT </t>
  </si>
  <si>
    <t>**Conform datelor din Propunerea tehnică</t>
  </si>
  <si>
    <t>Modalitatea de colectare*</t>
  </si>
  <si>
    <t>de două ori pe săptămână</t>
  </si>
  <si>
    <t>Identică cu cea a utiizatorilor casnici pentru fiecare mediu de rezidență.</t>
  </si>
  <si>
    <t>Număr de determinări de compoziție anuală
mediul URBAN</t>
  </si>
  <si>
    <t>RAPORTAREA ZILNICĂ</t>
  </si>
  <si>
    <t>Operațiune specifică / livrabil emis</t>
  </si>
  <si>
    <t>Emitent livrabil</t>
  </si>
  <si>
    <t>Tip utilizator</t>
  </si>
  <si>
    <t>Cine aprobă inițial?</t>
  </si>
  <si>
    <t>Când se emite?</t>
  </si>
  <si>
    <t>Destinatari</t>
  </si>
  <si>
    <t>Alte informații</t>
  </si>
  <si>
    <t>Operatorul</t>
  </si>
  <si>
    <t>CASNIC</t>
  </si>
  <si>
    <t>Reprezentantul delegat al UAT-ului de pe raza căruia s-au colectat deșeurile</t>
  </si>
  <si>
    <t>La finalizarea colectării integrale a unei RUTE / Microrute, după caz</t>
  </si>
  <si>
    <t>Principal: UAT-ul
Secundar: ADI ECOLECT</t>
  </si>
  <si>
    <t>NON-CASNIC</t>
  </si>
  <si>
    <t>Reprezentantul delegat al NON-CASNICULUI</t>
  </si>
  <si>
    <t>La finalizarea colectării de la fiecare utilizator non-casnic</t>
  </si>
  <si>
    <t>Principal: UTILIZATORUL
Secundar: ADI ECOLECT</t>
  </si>
  <si>
    <t>**formatul se va defini în perioada de mobilizare</t>
  </si>
  <si>
    <t>RAPORTAREA LUNARĂ</t>
  </si>
  <si>
    <t>Tip situație</t>
  </si>
  <si>
    <t>Cine avizează?</t>
  </si>
  <si>
    <t xml:space="preserve">Termen </t>
  </si>
  <si>
    <t>Separat pe fiecare UAT</t>
  </si>
  <si>
    <t>ADI ECOLECT MUREȘ</t>
  </si>
  <si>
    <t>maxim a 5-a zi din luna următoare lunei pentru care se face raportarea lunară</t>
  </si>
  <si>
    <t>Principal: ADI ECOLECT</t>
  </si>
  <si>
    <t xml:space="preserve">ADI ECOLECT </t>
  </si>
  <si>
    <t>NU ESTE CAZUL</t>
  </si>
  <si>
    <t>maxim a 12-a zi din luna următoare lunei pentru care se face raportarea lunară</t>
  </si>
  <si>
    <t>Principal: OPERATORUL
Secundar: UAT-ul</t>
  </si>
  <si>
    <t>UAT-ul</t>
  </si>
  <si>
    <t xml:space="preserve">Principal: UAT-ul
</t>
  </si>
  <si>
    <t>maxim a 15-a zi din luna următoare lunei pentru care s-a emis factura</t>
  </si>
  <si>
    <t>TREZORERIA de pe raza UAT-ului</t>
  </si>
  <si>
    <t>Nu este cazul</t>
  </si>
  <si>
    <t xml:space="preserve">* situația de plată se va emite în termen de maxim 5 zile de la încheierea unei luni calendaristice de raportare, pentru fiecare UAT separat. </t>
  </si>
  <si>
    <t>** formatul și conținutul (”Situației de plată”) se va stabili în perioada de mobilizare</t>
  </si>
  <si>
    <t>**** Certificatul de plată LUNAR, pentru fiecare UAT separat, va conține în mod obligatoriu, defalcat, fiecare cantitate de deșeuri colectată și intrată la instalațiile de tratare, în baza monitorizărilor ADI Ecolect, tarifele pentru fiecare tip de deșeu, sumele ce se vor scădea ca urmare a penalităților/sancțiunilor pentru nerespectarea obligațiilor contractuale, referitoare la calitatea serviciului, a reclamațiilor reale și certe și valoarea facturii ce se va emite de către OPERATOR direct UAT-ului</t>
  </si>
  <si>
    <t>***** factura se va emite NUMAI după primirea (”CERTIFICATULUI DE PLATĂ LUNAR”) emis de ADI ECOLECT MUREȘ, separat pentru fiecare UAT în parte, și numai la valoarea avizată de ADI ECOLECT MUREȘ</t>
  </si>
  <si>
    <t xml:space="preserve">****** fiecare UAT va avea obligația să verifice cuantumul facturii emise de OPERATOR raportat la suma finală avizată / certificată de ADI ECOLECT MUREȘ prin (”CERTIFICATUL DE PLATĂ LUNAR”) și în situația în care va identifica faptul că Operatorul a facturat alte sume față de cele avizate, va avea obligația să implementeze procedurile stabilite legislația în vigoare privind respingerea plății/facturii </t>
  </si>
  <si>
    <t>RAPORTAREA ANUALĂ</t>
  </si>
  <si>
    <t>maxim 15 zile după închiderea unui an calendaristic</t>
  </si>
  <si>
    <t>* formatul și conținutul (”RAPORTULUI TEHNIC ANUAL”) se va stabili în perioada de mobilizare</t>
  </si>
  <si>
    <t>Mecanismul de raportare, control și monitorizare</t>
  </si>
  <si>
    <t>Format letric, aprobat de reprezentantul UAT
Încărcare pe mailul ADI Ecolect, la finalul săptămânii</t>
  </si>
  <si>
    <t>Format letric, aprobat de reprezentantul delegat
Încărcare pe mailul ADI Ecolect, la finalul săptămânii</t>
  </si>
  <si>
    <t>* asimilabil ”Jurnal Zilnic” pe fiecare (”RUTĂ”) respectiv (”MICRORUTĂ”), defalcat ținând cont de tipul deșeurilor colectate</t>
  </si>
  <si>
    <t>Format letric, 2 exemplare originale (pt. ADI și OPERATOR)
Încărcare pe mailul ADI Ecolect, la finalul lunii de raportare</t>
  </si>
  <si>
    <t>Format electronic (pdf/excel inteligent) către OPERATOR și UAT
ÎÎncărcare pe mailul ADI Ecolect, la finalul lunii de raportare</t>
  </si>
  <si>
    <t>Încărcare în sistemul național ”e-factura”
Încărcare pe mailul ADI Ecolect, la finalul lunii de raportare</t>
  </si>
  <si>
    <t>Format letric, 2 exemplare originale (pt. ADI și OPERATOR)
Încărcare pe mailul ADI Ecolect, la finalul anului de raportare</t>
  </si>
  <si>
    <t>Anexa 10</t>
  </si>
  <si>
    <t xml:space="preserve">B. </t>
  </si>
  <si>
    <t>kg/an</t>
  </si>
  <si>
    <t>locuitori</t>
  </si>
  <si>
    <t>zile/an</t>
  </si>
  <si>
    <r>
      <t xml:space="preserve">Colectarea separată și transportul separat al </t>
    </r>
    <r>
      <rPr>
        <b/>
        <u/>
        <sz val="10"/>
        <color theme="1"/>
        <rFont val="Aptos"/>
        <family val="2"/>
      </rPr>
      <t>deșeurilor reciclabile</t>
    </r>
    <r>
      <rPr>
        <sz val="10"/>
        <color theme="1"/>
        <rFont val="Aptos"/>
        <family val="2"/>
      </rPr>
      <t xml:space="preserve"> din deșeurile municipale</t>
    </r>
  </si>
  <si>
    <r>
      <t xml:space="preserve">Colectarea separată și transport </t>
    </r>
    <r>
      <rPr>
        <b/>
        <u/>
        <sz val="10"/>
        <color theme="1"/>
        <rFont val="Aptos"/>
        <family val="2"/>
      </rPr>
      <t>deșeurilor textile</t>
    </r>
  </si>
  <si>
    <r>
      <t xml:space="preserve">Colectarea separată și transportul separat al </t>
    </r>
    <r>
      <rPr>
        <b/>
        <u/>
        <sz val="10"/>
        <color theme="1"/>
        <rFont val="Aptos"/>
        <family val="2"/>
      </rPr>
      <t>deșeurilor periculoase</t>
    </r>
    <r>
      <rPr>
        <sz val="10"/>
        <color theme="1"/>
        <rFont val="Aptos"/>
        <family val="2"/>
      </rPr>
      <t xml:space="preserve"> din deșeurile menajere</t>
    </r>
  </si>
  <si>
    <r>
      <t xml:space="preserve">La solicitarea organizatorilor, </t>
    </r>
    <r>
      <rPr>
        <b/>
        <sz val="10"/>
        <color rgb="FF7030A0"/>
        <rFont val="Aptos"/>
        <family val="2"/>
      </rPr>
      <t>în termen de maxim 3 zile de la cererea primită</t>
    </r>
  </si>
  <si>
    <r>
      <t xml:space="preserve">La solicitarea autoritățiilor publice locale din zona de colectare, </t>
    </r>
    <r>
      <rPr>
        <b/>
        <sz val="10"/>
        <color rgb="FF7030A0"/>
        <rFont val="Aptos"/>
        <family val="2"/>
      </rPr>
      <t>în termen de maxim 3 zile de la cererea primită</t>
    </r>
  </si>
  <si>
    <r>
      <t xml:space="preserve">Operațiune: </t>
    </r>
    <r>
      <rPr>
        <b/>
        <sz val="10"/>
        <color theme="1"/>
        <rFont val="Aptos"/>
        <family val="2"/>
      </rPr>
      <t>COLECTARE ȘI TRANSPORT*</t>
    </r>
    <r>
      <rPr>
        <sz val="10"/>
        <color theme="1"/>
        <rFont val="Aptos"/>
        <family val="2"/>
      </rPr>
      <t xml:space="preserve">
Livrabil: </t>
    </r>
    <r>
      <rPr>
        <b/>
        <sz val="10"/>
        <color theme="1"/>
        <rFont val="Aptos"/>
        <family val="2"/>
      </rPr>
      <t xml:space="preserve">JURNAL RUTĂ** </t>
    </r>
  </si>
  <si>
    <r>
      <t xml:space="preserve">Operațiune: </t>
    </r>
    <r>
      <rPr>
        <b/>
        <sz val="10"/>
        <color theme="1"/>
        <rFont val="Aptos"/>
        <family val="2"/>
      </rPr>
      <t>COLECTARE ȘI TRANSPORT*</t>
    </r>
    <r>
      <rPr>
        <sz val="10"/>
        <color theme="1"/>
        <rFont val="Aptos"/>
        <family val="2"/>
      </rPr>
      <t xml:space="preserve">
Livrabil: </t>
    </r>
    <r>
      <rPr>
        <b/>
        <sz val="10"/>
        <color theme="1"/>
        <rFont val="Aptos"/>
        <family val="2"/>
      </rPr>
      <t xml:space="preserve">BON/RAPORT CÂNTĂRIRE** </t>
    </r>
  </si>
  <si>
    <r>
      <t xml:space="preserve">Operațiune: </t>
    </r>
    <r>
      <rPr>
        <b/>
        <sz val="10"/>
        <color theme="1"/>
        <rFont val="Aptos"/>
        <family val="2"/>
      </rPr>
      <t>EMITERE SITUAȚIE DE PLATĂ*</t>
    </r>
    <r>
      <rPr>
        <sz val="10"/>
        <color theme="1"/>
        <rFont val="Aptos"/>
        <family val="2"/>
      </rPr>
      <t xml:space="preserve">
Livrabil: </t>
    </r>
    <r>
      <rPr>
        <b/>
        <sz val="10"/>
        <color theme="1"/>
        <rFont val="Aptos"/>
        <family val="2"/>
      </rPr>
      <t xml:space="preserve">SITUAȚIA DE PLATĂ LUNARĂ** </t>
    </r>
  </si>
  <si>
    <r>
      <t xml:space="preserve">Operațiune: </t>
    </r>
    <r>
      <rPr>
        <b/>
        <sz val="10"/>
        <color theme="1"/>
        <rFont val="Aptos"/>
        <family val="2"/>
      </rPr>
      <t>EMITERE CERTIFICAT DE PLATĂ</t>
    </r>
    <r>
      <rPr>
        <sz val="10"/>
        <color theme="1"/>
        <rFont val="Aptos"/>
        <family val="2"/>
      </rPr>
      <t xml:space="preserve">
Livrabil: </t>
    </r>
    <r>
      <rPr>
        <b/>
        <sz val="10"/>
        <color theme="1"/>
        <rFont val="Aptos"/>
        <family val="2"/>
      </rPr>
      <t xml:space="preserve">CERTIFICAT DE PLATĂ LUNAR**** </t>
    </r>
  </si>
  <si>
    <r>
      <t xml:space="preserve">Operațiune: </t>
    </r>
    <r>
      <rPr>
        <b/>
        <sz val="10"/>
        <color theme="1"/>
        <rFont val="Aptos"/>
        <family val="2"/>
      </rPr>
      <t>EMITERE FACTURĂ FISCALĂ</t>
    </r>
    <r>
      <rPr>
        <sz val="10"/>
        <color theme="1"/>
        <rFont val="Aptos"/>
        <family val="2"/>
      </rPr>
      <t xml:space="preserve">
Livrabil: </t>
    </r>
    <r>
      <rPr>
        <b/>
        <sz val="10"/>
        <color theme="1"/>
        <rFont val="Aptos"/>
        <family val="2"/>
      </rPr>
      <t xml:space="preserve">FACTURA FISCALĂ***** </t>
    </r>
  </si>
  <si>
    <r>
      <t xml:space="preserve">Operațiune: </t>
    </r>
    <r>
      <rPr>
        <b/>
        <sz val="10"/>
        <color theme="1"/>
        <rFont val="Aptos"/>
        <family val="2"/>
      </rPr>
      <t>PLATA FACTURII FISCALE</t>
    </r>
    <r>
      <rPr>
        <sz val="10"/>
        <color theme="1"/>
        <rFont val="Aptos"/>
        <family val="2"/>
      </rPr>
      <t xml:space="preserve">
Livrabil: </t>
    </r>
    <r>
      <rPr>
        <b/>
        <sz val="10"/>
        <color theme="1"/>
        <rFont val="Aptos"/>
        <family val="2"/>
      </rPr>
      <t xml:space="preserve">ORDIN DE PLATĂ****** </t>
    </r>
  </si>
  <si>
    <r>
      <t xml:space="preserve">Operațiune: </t>
    </r>
    <r>
      <rPr>
        <b/>
        <sz val="10"/>
        <color theme="1"/>
        <rFont val="Aptos"/>
        <family val="2"/>
      </rPr>
      <t>EMITERE RAPORT ANUAL</t>
    </r>
    <r>
      <rPr>
        <sz val="10"/>
        <color theme="1"/>
        <rFont val="Aptos"/>
        <family val="2"/>
      </rPr>
      <t xml:space="preserve">
Livrabil: </t>
    </r>
    <r>
      <rPr>
        <b/>
        <sz val="10"/>
        <color theme="1"/>
        <rFont val="Aptos"/>
        <family val="2"/>
      </rPr>
      <t>RAPORT TEHNIC ANUAL*</t>
    </r>
  </si>
  <si>
    <r>
      <rPr>
        <b/>
        <i/>
        <sz val="10"/>
        <color theme="1"/>
        <rFont val="Aptos"/>
        <family val="2"/>
      </rPr>
      <t>N</t>
    </r>
    <r>
      <rPr>
        <i/>
        <sz val="10"/>
        <color theme="1"/>
        <rFont val="Aptos"/>
        <family val="2"/>
      </rPr>
      <t xml:space="preserve"> - numărul de locuitori din localitate;</t>
    </r>
  </si>
  <si>
    <r>
      <rPr>
        <b/>
        <i/>
        <sz val="10"/>
        <color theme="1"/>
        <rFont val="Aptos"/>
        <family val="2"/>
      </rPr>
      <t xml:space="preserve">I(m) </t>
    </r>
    <r>
      <rPr>
        <i/>
        <sz val="10"/>
        <color theme="1"/>
        <rFont val="Aptos"/>
        <family val="2"/>
      </rPr>
      <t>- indicele mediu de producere a deşeurilor menajere ce se ia în calcul</t>
    </r>
  </si>
  <si>
    <r>
      <rPr>
        <b/>
        <i/>
        <sz val="10"/>
        <color theme="1"/>
        <rFont val="Aptos"/>
        <family val="2"/>
      </rPr>
      <t xml:space="preserve">ro </t>
    </r>
    <r>
      <rPr>
        <i/>
        <sz val="10"/>
        <color theme="1"/>
        <rFont val="Aptos"/>
        <family val="2"/>
      </rPr>
      <t xml:space="preserve">- greutatea specifică a deşeurilor menajere se ia egală cu circa 350 kg/mc, dacă la nivelul localităţii nu a fost </t>
    </r>
  </si>
  <si>
    <r>
      <rPr>
        <b/>
        <i/>
        <sz val="10"/>
        <color theme="1"/>
        <rFont val="Aptos"/>
        <family val="2"/>
      </rPr>
      <t>a(i)</t>
    </r>
    <r>
      <rPr>
        <i/>
        <sz val="10"/>
        <color theme="1"/>
        <rFont val="Aptos"/>
        <family val="2"/>
      </rPr>
      <t xml:space="preserve"> - numărul de utilaje de aceeaşi capacitate şi grad de compactare;</t>
    </r>
  </si>
  <si>
    <r>
      <rPr>
        <b/>
        <i/>
        <sz val="10"/>
        <color theme="1"/>
        <rFont val="Aptos"/>
        <family val="2"/>
      </rPr>
      <t>b(i)</t>
    </r>
    <r>
      <rPr>
        <i/>
        <sz val="10"/>
        <color theme="1"/>
        <rFont val="Aptos"/>
        <family val="2"/>
      </rPr>
      <t xml:space="preserve"> - capacitatea de transport a utilajului; [mc]</t>
    </r>
  </si>
  <si>
    <r>
      <rPr>
        <b/>
        <i/>
        <sz val="10"/>
        <color theme="1"/>
        <rFont val="Aptos"/>
        <family val="2"/>
      </rPr>
      <t>c(i)</t>
    </r>
    <r>
      <rPr>
        <i/>
        <sz val="10"/>
        <color theme="1"/>
        <rFont val="Aptos"/>
        <family val="2"/>
      </rPr>
      <t xml:space="preserve"> - gradul de compactare;</t>
    </r>
  </si>
  <si>
    <r>
      <rPr>
        <b/>
        <i/>
        <sz val="10"/>
        <color theme="1"/>
        <rFont val="Aptos"/>
        <family val="2"/>
      </rPr>
      <t>d(i)</t>
    </r>
    <r>
      <rPr>
        <i/>
        <sz val="10"/>
        <color theme="1"/>
        <rFont val="Aptos"/>
        <family val="2"/>
      </rPr>
      <t xml:space="preserve"> - numărul de curse efectuate/schimb;</t>
    </r>
  </si>
  <si>
    <r>
      <rPr>
        <b/>
        <i/>
        <sz val="10"/>
        <color theme="1"/>
        <rFont val="Aptos"/>
        <family val="2"/>
      </rPr>
      <t>e(i)</t>
    </r>
    <r>
      <rPr>
        <i/>
        <sz val="10"/>
        <color theme="1"/>
        <rFont val="Aptos"/>
        <family val="2"/>
      </rPr>
      <t xml:space="preserve"> - numărul de schimburi/zi.</t>
    </r>
  </si>
  <si>
    <r>
      <rPr>
        <b/>
        <sz val="10"/>
        <color theme="7"/>
        <rFont val="Aptos"/>
        <family val="2"/>
      </rPr>
      <t>„</t>
    </r>
    <r>
      <rPr>
        <b/>
        <u/>
        <sz val="10"/>
        <color theme="7"/>
        <rFont val="Aptos"/>
        <family val="2"/>
      </rPr>
      <t>Avertizare</t>
    </r>
    <r>
      <rPr>
        <b/>
        <sz val="10"/>
        <color theme="7"/>
        <rFont val="Aptos"/>
        <family val="2"/>
      </rPr>
      <t>”</t>
    </r>
    <r>
      <rPr>
        <sz val="10"/>
        <color theme="7"/>
        <rFont val="Aptos"/>
        <family val="2"/>
      </rPr>
      <t xml:space="preserve"> </t>
    </r>
    <r>
      <rPr>
        <sz val="10"/>
        <color theme="1"/>
        <rFont val="Aptos"/>
        <family val="2"/>
      </rPr>
      <t>- în acest caz deșeurile vor fi ridicate de către Operator, eticheta fiind informativă</t>
    </r>
  </si>
  <si>
    <r>
      <rPr>
        <b/>
        <sz val="10"/>
        <color rgb="FFC00000"/>
        <rFont val="Aptos"/>
        <family val="2"/>
      </rPr>
      <t>„</t>
    </r>
    <r>
      <rPr>
        <b/>
        <u/>
        <sz val="10"/>
        <color rgb="FFC00000"/>
        <rFont val="Aptos"/>
        <family val="2"/>
      </rPr>
      <t>Conținut necorespunzător</t>
    </r>
    <r>
      <rPr>
        <b/>
        <sz val="10"/>
        <color rgb="FFC00000"/>
        <rFont val="Aptos"/>
        <family val="2"/>
      </rPr>
      <t>”</t>
    </r>
    <r>
      <rPr>
        <sz val="10"/>
        <color rgb="FFC00000"/>
        <rFont val="Aptos"/>
        <family val="2"/>
      </rPr>
      <t xml:space="preserve"> </t>
    </r>
    <r>
      <rPr>
        <sz val="10"/>
        <rFont val="Aptos"/>
        <family val="2"/>
      </rPr>
      <t>- în acest caz deșeurile vor fi NU vor fi ridicate de către Operator și se va anunța Autoritatea Contractantă prin comunicarea punctuală</t>
    </r>
  </si>
  <si>
    <r>
      <t xml:space="preserve">Număr </t>
    </r>
    <r>
      <rPr>
        <b/>
        <sz val="9"/>
        <color theme="1"/>
        <rFont val="Aptos"/>
        <family val="2"/>
      </rPr>
      <t>PUNCTE PLURIFAMILIALE</t>
    </r>
  </si>
  <si>
    <r>
      <rPr>
        <b/>
        <i/>
        <sz val="10"/>
        <color theme="1"/>
        <rFont val="Aptos"/>
        <family val="2"/>
      </rPr>
      <t xml:space="preserve">Notă: </t>
    </r>
    <r>
      <rPr>
        <i/>
        <sz val="10"/>
        <color theme="1"/>
        <rFont val="Aptos"/>
        <family val="2"/>
      </rPr>
      <t>Compoziția estimativă are la bază prognoza și datele din PJGD MUREȘ. În vederea determinării cantitățiilor exacte pe categorii de generator, UAT arondat Zonei de colectare,</t>
    </r>
  </si>
  <si>
    <r>
      <t xml:space="preserve">Greutatea specifică* 
(t </t>
    </r>
    <r>
      <rPr>
        <sz val="10"/>
        <color theme="1"/>
        <rFont val="Aptos"/>
        <family val="2"/>
      </rPr>
      <t>în</t>
    </r>
    <r>
      <rPr>
        <b/>
        <sz val="10"/>
        <color theme="1"/>
        <rFont val="Aptos"/>
        <family val="2"/>
      </rPr>
      <t xml:space="preserve"> mc)</t>
    </r>
  </si>
  <si>
    <t>din care:</t>
  </si>
  <si>
    <r>
      <t xml:space="preserve">Gestionarea </t>
    </r>
    <r>
      <rPr>
        <b/>
        <u/>
        <sz val="10"/>
        <color theme="1"/>
        <rFont val="Aptos"/>
        <family val="2"/>
      </rPr>
      <t>deşeurilor municipale abandonate</t>
    </r>
    <r>
      <rPr>
        <sz val="10"/>
        <color theme="1"/>
        <rFont val="Aptos"/>
        <family val="2"/>
      </rPr>
      <t xml:space="preserve"> </t>
    </r>
    <r>
      <rPr>
        <i/>
        <sz val="10"/>
        <color rgb="FF7030A0"/>
        <rFont val="Aptos"/>
        <family val="2"/>
      </rPr>
      <t>(numai activitatea de colectare)</t>
    </r>
  </si>
  <si>
    <t>5 zile lucrătoare conform art. 39 alin. (3) din HG nr. 395/2016, cu posibilitatea de prelungire până la termenul de maxim 15 zile calendaristice de la semnarea Contractului, în condiții temeinic justificate</t>
  </si>
  <si>
    <t>de la punctele de colectare plurifamiliale (blocuri)</t>
  </si>
  <si>
    <t>Biodeșeuri și reziduale</t>
  </si>
  <si>
    <t>saci</t>
  </si>
  <si>
    <t>60-120</t>
  </si>
  <si>
    <t>separat față de fracția reciclabilă</t>
  </si>
  <si>
    <t>separat fiecare fracție de reciclabil</t>
  </si>
  <si>
    <t>Număr maxim de treceri anuale</t>
  </si>
  <si>
    <r>
      <t>6. Colectarea deșeurilor</t>
    </r>
    <r>
      <rPr>
        <sz val="10"/>
        <rFont val="Aptos"/>
        <family val="2"/>
      </rPr>
      <t xml:space="preserve"> SIMILARE (utilizatorii non-casnici) în mediul URBAN se va efectua separat f</t>
    </r>
    <r>
      <rPr>
        <sz val="10"/>
        <color theme="1"/>
        <rFont val="Aptos"/>
        <family val="2"/>
      </rPr>
      <t>ață de colectarea efectuată la utilizatorii CASNICI existând obligativitatea monitorizării cantitățiilor colectate de la fiecare utilizator NON-CASNIC, respectarea fracțiilor, inclusiv emiterea bonurilor de cântărire și compoziție deșeu  ridicat</t>
    </r>
  </si>
  <si>
    <r>
      <t xml:space="preserve">7. Colectarea deșeurilor </t>
    </r>
    <r>
      <rPr>
        <sz val="10"/>
        <rFont val="Aptos"/>
        <family val="2"/>
      </rPr>
      <t>SIMILARE (utilizatorii non-casnici) în mediul RURAL se va efectua în amestec cu deșeurilor colectate d</t>
    </r>
    <r>
      <rPr>
        <sz val="10"/>
        <color theme="1"/>
        <rFont val="Aptos"/>
        <family val="2"/>
      </rPr>
      <t>e la utilizatorii CASNICI existând obligativitatea monitorizării cantitățiilor colectate de la fiecare utilizator NON-CASNIC, respectarea fracțiilor colectate, inclusiv emiterea bonurilor de cântărire și compoziție deșeu  ridicat</t>
    </r>
  </si>
  <si>
    <r>
      <t xml:space="preserve">Cantitatea programată deşeuri menajere </t>
    </r>
    <r>
      <rPr>
        <b/>
        <i/>
        <sz val="10"/>
        <color rgb="FF0070C0"/>
        <rFont val="Aptos"/>
        <family val="2"/>
      </rPr>
      <t>Qmenajere</t>
    </r>
  </si>
  <si>
    <r>
      <t xml:space="preserve">Cantitatea programată deşeuri similare </t>
    </r>
    <r>
      <rPr>
        <b/>
        <i/>
        <sz val="10"/>
        <color rgb="FF7030A0"/>
        <rFont val="Aptos"/>
        <family val="2"/>
      </rPr>
      <t>Qsimilare</t>
    </r>
  </si>
  <si>
    <t>Cantitatea programată deşeuri reziduale Q reziduale și biodeșeuri</t>
  </si>
  <si>
    <t>hârtie și carton</t>
  </si>
  <si>
    <t>plastic</t>
  </si>
  <si>
    <t>metal</t>
  </si>
  <si>
    <t>voluminoase</t>
  </si>
  <si>
    <t>altele</t>
  </si>
  <si>
    <t>Cantitatea programată deşeuri reciclabile Q reciclabile*</t>
  </si>
  <si>
    <t>maxim două zile lucrătoare după primirea avizului ADI ECOLECT</t>
  </si>
  <si>
    <t>Anexa 11</t>
  </si>
  <si>
    <t>Informații privind achiziția sacilor pentru colectarea deșeurilor reciclabile</t>
  </si>
  <si>
    <t>Număr de treceri / an / gospodărie / pentru colectare deșeuri H/C</t>
  </si>
  <si>
    <t>Număr de treceri / an / gospodărie / pentru colectare deșeuri P/M</t>
  </si>
  <si>
    <t>Număr de treceri / an / gospodărie / pentru colectare deșeuri Sticlă</t>
  </si>
  <si>
    <t>Capacitate saci pentru colectare deșeuri H/C și P/M</t>
  </si>
  <si>
    <t>120 litri</t>
  </si>
  <si>
    <t>Capacitate saci pentru colectare deșeuri STICLĂ</t>
  </si>
  <si>
    <t>60 litri</t>
  </si>
  <si>
    <t>Număr total de saci / an pentru colectare deșeuri P/M și H/C
- buc -</t>
  </si>
  <si>
    <t>Specificații minime:</t>
  </si>
  <si>
    <t>Sac</t>
  </si>
  <si>
    <t>albastră</t>
  </si>
  <si>
    <t>LDPE
(Polietilenă de joasă densitate)</t>
  </si>
  <si>
    <t>-40 +80 grade C</t>
  </si>
  <si>
    <t>galbenă</t>
  </si>
  <si>
    <t>Transparent / verde</t>
  </si>
  <si>
    <t>Grosime µm
(microni)</t>
  </si>
  <si>
    <t>Material</t>
  </si>
  <si>
    <t>Rezistență temperaturi</t>
  </si>
  <si>
    <t xml:space="preserve">Standarde de conformitate </t>
  </si>
  <si>
    <t>deșeuri colectate</t>
  </si>
  <si>
    <t>culoare</t>
  </si>
  <si>
    <t>volum (litri)</t>
  </si>
  <si>
    <t>Operatorul va distribui sacii după cum urmează:</t>
  </si>
  <si>
    <t>Saci 120 litri</t>
  </si>
  <si>
    <t>Saci 60 litri</t>
  </si>
  <si>
    <t xml:space="preserve">Tranșa I,
în perioada de mobilizare </t>
  </si>
  <si>
    <t>Tranșa II
până la finalul primei luni a Contractului</t>
  </si>
  <si>
    <t>împărțirea sacilor pentru colectarea deșeurilor reciclabile, conform datelor din Anexa 11</t>
  </si>
  <si>
    <t>pentru luna 1</t>
  </si>
  <si>
    <t>pentru lunile 2-4</t>
  </si>
  <si>
    <t>Tranșa III
până la finalul lunii 4 a Contractului</t>
  </si>
  <si>
    <t>pentru lunile 5-7</t>
  </si>
  <si>
    <t>pentru lunile 8-10</t>
  </si>
  <si>
    <t>Tranșa IV
până la finalul lunii 7 a Contractului</t>
  </si>
  <si>
    <t>pentru lunile 11-12</t>
  </si>
  <si>
    <t>Tranșa V
până la finalul lunii 10 a Contractului</t>
  </si>
  <si>
    <t>Tranșa VI
până la finalul lunii 12 a Contractului</t>
  </si>
  <si>
    <t>pentru lunile 13-14</t>
  </si>
  <si>
    <t>pentru lunile 15-16</t>
  </si>
  <si>
    <t>Tranșa VII
până la finalul lunii 14 a Contractului</t>
  </si>
  <si>
    <t>pentru lunile 17-18</t>
  </si>
  <si>
    <t>Tranșa VIII
până la finalul lunii 16 a Contractului</t>
  </si>
  <si>
    <t>TOTAL / 18 luni</t>
  </si>
  <si>
    <t>Predarea sacilor se va efectua de către Operator prin următoarea procedură:</t>
  </si>
  <si>
    <t>2. Procesul-verbal se va comunica către ADI Ecolect, în aceași zi, acesta urmând a fi contorizat la raportarea lunară în scopul confirmării îndpelinirii sarcinilor.</t>
  </si>
  <si>
    <t>3. Sacii vor fi inscripționați cu numărul Zonei de colectare și denumirea Operatorului.</t>
  </si>
  <si>
    <t>MR.6.3</t>
  </si>
  <si>
    <t>MR.6.4</t>
  </si>
  <si>
    <t>MR.6.5</t>
  </si>
  <si>
    <t>MR.6.6</t>
  </si>
  <si>
    <t>de mijloace de transport pentru colectarea și transportul deșeurilor municipale, conform Breviarului de calcul nr. 4 din</t>
  </si>
  <si>
    <t>pe toată zona de colectare</t>
  </si>
  <si>
    <t>1. Va furniza numărul corespunzător fiecărui UAT, pe culori, volum și cantitate, urmând a încheia un Proces verbal de predare-primire semnat de minim trei persoane din partea fiecărui UAT.</t>
  </si>
  <si>
    <t>Oraș SÂNGEORGIU DE PĂDURE</t>
  </si>
  <si>
    <t>Oraș SOVATA</t>
  </si>
  <si>
    <t>BĂLĂUȘERI</t>
  </si>
  <si>
    <t>CHIBED</t>
  </si>
  <si>
    <t>COROISÂNMĂRTIN</t>
  </si>
  <si>
    <t>FÂNTÂNELE</t>
  </si>
  <si>
    <t>GHINDARI</t>
  </si>
  <si>
    <t>NADEȘ</t>
  </si>
  <si>
    <t>NEAUA</t>
  </si>
  <si>
    <t>SĂRĂȚENI</t>
  </si>
  <si>
    <t>VEȚCA</t>
  </si>
  <si>
    <t>VIIȘOARA</t>
  </si>
  <si>
    <t>ZAGĂR</t>
  </si>
  <si>
    <t>R7</t>
  </si>
  <si>
    <t>R8</t>
  </si>
  <si>
    <t>R9</t>
  </si>
  <si>
    <t>R10</t>
  </si>
  <si>
    <t>R11</t>
  </si>
  <si>
    <t>R12</t>
  </si>
  <si>
    <t>R13</t>
  </si>
  <si>
    <t>Sângeorgiu de Pădure</t>
  </si>
  <si>
    <t>Bezid</t>
  </si>
  <si>
    <t>Bezidu Nou</t>
  </si>
  <si>
    <t>Loțu</t>
  </si>
  <si>
    <t>Sovata</t>
  </si>
  <si>
    <t>Căpeți</t>
  </si>
  <si>
    <t>Ilieși</t>
  </si>
  <si>
    <t>Săcădat</t>
  </si>
  <si>
    <t>Bălăușeri</t>
  </si>
  <si>
    <t>Agrișteu</t>
  </si>
  <si>
    <t>MR.3.3</t>
  </si>
  <si>
    <t>Chendu</t>
  </si>
  <si>
    <t>MR.3.4</t>
  </si>
  <si>
    <t>Dumitreni</t>
  </si>
  <si>
    <t>MR.3.5</t>
  </si>
  <si>
    <t>Filitelnic</t>
  </si>
  <si>
    <t>MR.3.6</t>
  </si>
  <si>
    <t>Senereuș</t>
  </si>
  <si>
    <t>Chibed</t>
  </si>
  <si>
    <t>Coroisânmărtin</t>
  </si>
  <si>
    <t>Coroi</t>
  </si>
  <si>
    <t>Fântânele</t>
  </si>
  <si>
    <t>Bordoșiu</t>
  </si>
  <si>
    <t>Călimănești</t>
  </si>
  <si>
    <t>Cibu</t>
  </si>
  <si>
    <t>Roua</t>
  </si>
  <si>
    <t>Viforoasa</t>
  </si>
  <si>
    <t>MR.7.1</t>
  </si>
  <si>
    <t>Ghindari</t>
  </si>
  <si>
    <t>MR.7.2</t>
  </si>
  <si>
    <t>Abud</t>
  </si>
  <si>
    <t>MR.7.3</t>
  </si>
  <si>
    <t>Ceie</t>
  </si>
  <si>
    <t>MR.7.4</t>
  </si>
  <si>
    <t>Solocma</t>
  </si>
  <si>
    <t>MR.7.5</t>
  </si>
  <si>
    <t>Trei Sate</t>
  </si>
  <si>
    <t>MR.8.1</t>
  </si>
  <si>
    <t>Nadeș</t>
  </si>
  <si>
    <t>MR.8.2</t>
  </si>
  <si>
    <t>Măgheruș</t>
  </si>
  <si>
    <t>MR.8.3</t>
  </si>
  <si>
    <t>Pipea</t>
  </si>
  <si>
    <t>MR.8.4</t>
  </si>
  <si>
    <t>Țigmandru</t>
  </si>
  <si>
    <t>MR.9.1</t>
  </si>
  <si>
    <t>Neaua</t>
  </si>
  <si>
    <t>MR.9.2</t>
  </si>
  <si>
    <t>Ghinești</t>
  </si>
  <si>
    <t>MR.9.3</t>
  </si>
  <si>
    <t>Rigmani</t>
  </si>
  <si>
    <t>MR.9.4</t>
  </si>
  <si>
    <t>Sânsimion</t>
  </si>
  <si>
    <t>MR.9.5</t>
  </si>
  <si>
    <t>Vădaș</t>
  </si>
  <si>
    <t>MR.10.1</t>
  </si>
  <si>
    <t>Sărățeni</t>
  </si>
  <si>
    <t>MR.11.1</t>
  </si>
  <si>
    <t>Vețca</t>
  </si>
  <si>
    <t>MR.11.2</t>
  </si>
  <si>
    <t>Jacodu</t>
  </si>
  <si>
    <t>MR.11.3</t>
  </si>
  <si>
    <t>Sălășuri</t>
  </si>
  <si>
    <t>MR.12.1</t>
  </si>
  <si>
    <t>Viișoara</t>
  </si>
  <si>
    <t>MR.12.2</t>
  </si>
  <si>
    <t>Ormeniș</t>
  </si>
  <si>
    <t>MR.12.3</t>
  </si>
  <si>
    <t>Sântioana</t>
  </si>
  <si>
    <t>MR.13.1</t>
  </si>
  <si>
    <t>Zagăr</t>
  </si>
  <si>
    <t>MR.13.2</t>
  </si>
  <si>
    <t>Seleuș</t>
  </si>
  <si>
    <t>SÂNGEORGIU DE PĂDURE</t>
  </si>
  <si>
    <t>SOVATA</t>
  </si>
  <si>
    <t xml:space="preserve">*În lipsa determinărilor din Zona 6, cantitatea de deșeuri de hârtie, carton, plastic, metal și sticlă din deșeurile municipale este calculată la indicatorul prevăzut în Anexa 5^1 la OUG nr. 92/2021, respectiv 33% </t>
  </si>
  <si>
    <t>- Operatorul va realiza cel puțin o dată pe an campanii de verificare ”on site” a utilizatorilor pentru fiecare UAT în parte. Număr total campanii anuale: 13</t>
  </si>
  <si>
    <r>
      <t xml:space="preserve">Colectarea separată și transportul separat al </t>
    </r>
    <r>
      <rPr>
        <b/>
        <u/>
        <sz val="10"/>
        <rFont val="Aptos"/>
        <family val="2"/>
      </rPr>
      <t>deșeurilor reziduale și a biodeșeurilor</t>
    </r>
    <r>
      <rPr>
        <sz val="10"/>
        <rFont val="Aptos"/>
        <family val="2"/>
      </rPr>
      <t xml:space="preserve"> din deșeurile municipale, inclusiv a reziduurilor menajere și similare, </t>
    </r>
    <r>
      <rPr>
        <i/>
        <sz val="10"/>
        <color rgb="FF7030A0"/>
        <rFont val="Aptos"/>
        <family val="2"/>
      </rPr>
      <t>inclusiv încărcarea deșeurilor în mașinile de transport ale operatorului DDN pentru transportul acestora de la STZ la TMB</t>
    </r>
  </si>
  <si>
    <r>
      <t xml:space="preserve">Transferul </t>
    </r>
    <r>
      <rPr>
        <b/>
        <sz val="10"/>
        <color rgb="FF7030A0"/>
        <rFont val="Aptos"/>
        <family val="2"/>
      </rPr>
      <t>deşeurilor de hârtie, metal, plastic şi sticlă</t>
    </r>
    <r>
      <rPr>
        <sz val="10"/>
        <color rgb="FF7030A0"/>
        <rFont val="Aptos"/>
        <family val="2"/>
      </rPr>
      <t xml:space="preserve"> </t>
    </r>
  </si>
  <si>
    <t>reciclabile</t>
  </si>
  <si>
    <t>Tt reciclabile</t>
  </si>
  <si>
    <t>art. 5, alin. (1) lit. c) pct. (i) din Ordinul nr. 640/2022</t>
  </si>
  <si>
    <t>DA, conform Anexei nr. 1e) la Ordinul 640/2022</t>
  </si>
  <si>
    <t>Facilitatea PRIMARĂ unde se vor transporta deșeurile după colectare</t>
  </si>
  <si>
    <t>Destinație finală din STZ inclusiv fluxul tehnologic</t>
  </si>
  <si>
    <t>de trei ori pe săptămână</t>
  </si>
  <si>
    <t>STZ 6 BĂLĂUȘERI</t>
  </si>
  <si>
    <t>SSCT CRISTEȘTI - operatorul Zonei 6 în baza tarifului de transfer reciclabile</t>
  </si>
  <si>
    <t>TMB SÎNPAUL - operatorul DDN direct din STZ 6</t>
  </si>
  <si>
    <t>Număr total de saci / an pentru colectare deșeuri sticlă
- buc -</t>
  </si>
  <si>
    <t>SR EN 13592:2017</t>
  </si>
  <si>
    <t>Separat față de deșeurile reziduale și biodeșeuri, și separat pe fracții</t>
  </si>
  <si>
    <t>Separat față de deșeurile reciclabile, în amestec rezidual și biodeșeuri în procedura NFP</t>
  </si>
  <si>
    <t>Separat față de orice flux de deșeuri</t>
  </si>
  <si>
    <r>
      <t xml:space="preserve">Gestionarea </t>
    </r>
    <r>
      <rPr>
        <b/>
        <u/>
        <sz val="10"/>
        <color theme="1"/>
        <rFont val="Aptos"/>
        <family val="2"/>
      </rPr>
      <t>deșeurilor provenite din locuinţe</t>
    </r>
    <r>
      <rPr>
        <sz val="10"/>
        <color theme="1"/>
        <rFont val="Aptos"/>
        <family val="2"/>
      </rPr>
      <t xml:space="preserve">, generate de activităţi de reamenajare şi reabilitare interioară şi/sau exterioară a acestora </t>
    </r>
    <r>
      <rPr>
        <i/>
        <sz val="10"/>
        <color rgb="FF7030A0"/>
        <rFont val="Aptos"/>
        <family val="2"/>
      </rPr>
      <t>(în cadrul tarifului se va cuprinde valoarea activității de colectare și valorificare direct de către operatorul de colectare)</t>
    </r>
  </si>
  <si>
    <r>
      <t xml:space="preserve">La solicitarea utilizatorilor casnici, </t>
    </r>
    <r>
      <rPr>
        <b/>
        <sz val="10"/>
        <color rgb="FF7030A0"/>
        <rFont val="Aptos"/>
        <family val="2"/>
      </rPr>
      <t>în termen de maxim 3 zile de la solicitare primită</t>
    </r>
    <r>
      <rPr>
        <sz val="10"/>
        <rFont val="Aptos"/>
        <family val="2"/>
      </rPr>
      <t xml:space="preserve">
În campaniile organizate de fiecare UAT în funcție de mediul de rezidență</t>
    </r>
  </si>
  <si>
    <t>Factura se emite către utilizatorii serviciului / UAT-ul care a organizat campania</t>
  </si>
  <si>
    <r>
      <rPr>
        <i/>
        <sz val="10"/>
        <color rgb="FFC00000"/>
        <rFont val="Aptos"/>
        <family val="2"/>
      </rPr>
      <t>Nu intră în calculul Valorii Contractului</t>
    </r>
    <r>
      <rPr>
        <i/>
        <sz val="10"/>
        <color rgb="FFFF0000"/>
        <rFont val="Aptos"/>
        <family val="2"/>
      </rPr>
      <t xml:space="preserve">
TARIF MAXIM ACCEPTAT: </t>
    </r>
    <r>
      <rPr>
        <b/>
        <i/>
        <sz val="10"/>
        <color rgb="FFFF0000"/>
        <rFont val="Aptos"/>
        <family val="2"/>
      </rPr>
      <t xml:space="preserve">262 lei / tonă </t>
    </r>
  </si>
  <si>
    <r>
      <t xml:space="preserve">Gestionarea </t>
    </r>
    <r>
      <rPr>
        <b/>
        <u/>
        <sz val="10"/>
        <color theme="1"/>
        <rFont val="Aptos"/>
        <family val="2"/>
      </rPr>
      <t>deşeurilor voluminoase</t>
    </r>
    <r>
      <rPr>
        <sz val="10"/>
        <color theme="1"/>
        <rFont val="Aptos"/>
        <family val="2"/>
      </rPr>
      <t xml:space="preserve">, inclusiv saltelele şi mobila </t>
    </r>
    <r>
      <rPr>
        <i/>
        <sz val="10"/>
        <color rgb="FF7030A0"/>
        <rFont val="Aptos"/>
        <family val="2"/>
      </rPr>
      <t>(în cadrul tarifului se va cuprinde valoarea activității de colectare și valorificare direct de către operatorul de colectare)</t>
    </r>
  </si>
  <si>
    <r>
      <t xml:space="preserve">La solicitarea utilizatorilor, </t>
    </r>
    <r>
      <rPr>
        <b/>
        <sz val="10"/>
        <color rgb="FF7030A0"/>
        <rFont val="Aptos"/>
        <family val="2"/>
      </rPr>
      <t>în termen de maxim 3 zile de la solicitare primită</t>
    </r>
    <r>
      <rPr>
        <sz val="10"/>
        <rFont val="Aptos"/>
        <family val="2"/>
      </rPr>
      <t xml:space="preserve">
În campaniile organizate de fiecare UAT în funcție de mediul de rezidență</t>
    </r>
  </si>
  <si>
    <r>
      <rPr>
        <i/>
        <sz val="10"/>
        <color rgb="FFC00000"/>
        <rFont val="Aptos"/>
        <family val="2"/>
      </rPr>
      <t>Nu intră în calculul Valorii Contractului</t>
    </r>
    <r>
      <rPr>
        <i/>
        <sz val="10"/>
        <color rgb="FFFF0000"/>
        <rFont val="Aptos"/>
        <family val="2"/>
      </rPr>
      <t xml:space="preserve">
TARIF MAXIM ACCEPTAT: </t>
    </r>
    <r>
      <rPr>
        <b/>
        <i/>
        <sz val="10"/>
        <color rgb="FFFF0000"/>
        <rFont val="Aptos"/>
        <family val="2"/>
      </rPr>
      <t xml:space="preserve">325 lei / tonă </t>
    </r>
  </si>
  <si>
    <r>
      <t xml:space="preserve">Gestionarea </t>
    </r>
    <r>
      <rPr>
        <b/>
        <u/>
        <sz val="10"/>
        <color theme="1"/>
        <rFont val="Aptos"/>
        <family val="2"/>
      </rPr>
      <t>deşeurilor provenite de la evenimentele publice</t>
    </r>
    <r>
      <rPr>
        <sz val="10"/>
        <color theme="1"/>
        <rFont val="Aptos"/>
        <family val="2"/>
      </rPr>
      <t xml:space="preserve"> </t>
    </r>
    <r>
      <rPr>
        <i/>
        <sz val="10"/>
        <color rgb="FF7030A0"/>
        <rFont val="Aptos"/>
        <family val="2"/>
      </rPr>
      <t>(numai activitatea de colectare)</t>
    </r>
  </si>
  <si>
    <t>Separat față de orice flux / fracție de deșeuri</t>
  </si>
  <si>
    <t>Se va aplica tariful de colectare a deșeurilor reciclabile sau a deșeurilor reziduale în funcție de natura specifică a deșeului colectat</t>
  </si>
  <si>
    <t>NU, costurile vor fi acoperite din valoarea Tarifului Tcs reziduale sau valoarea Tarifului Tcs reciclabile</t>
  </si>
  <si>
    <t>Se va aplica tariful de colectare a deșeurilor  reziduale</t>
  </si>
  <si>
    <r>
      <t xml:space="preserve">Gestionarea </t>
    </r>
    <r>
      <rPr>
        <b/>
        <u/>
        <sz val="10"/>
        <color theme="1"/>
        <rFont val="Aptos"/>
        <family val="2"/>
      </rPr>
      <t>deşeurilor abandonate provenite de la lucrări de construcţii</t>
    </r>
    <r>
      <rPr>
        <sz val="10"/>
        <color theme="1"/>
        <rFont val="Aptos"/>
        <family val="2"/>
      </rPr>
      <t xml:space="preserve"> </t>
    </r>
    <r>
      <rPr>
        <i/>
        <sz val="10"/>
        <color rgb="FF7030A0"/>
        <rFont val="Aptos"/>
        <family val="2"/>
      </rPr>
      <t>(în cadrul tarifului se va cuprinde valoarea activității de colectare și valorificare direct de către operatorul de colectare)</t>
    </r>
  </si>
  <si>
    <t>NU, costurile vor fi acoperite din valoarea Tarifului Tcs construcții</t>
  </si>
  <si>
    <t>Pentru deșeurile voluminoase și deșeurile provenite din locuinţe, generate de activităţi de reamenajare şi reabilitare interioară şi/sau exterioară a acestora, autoritățile publice locale vor organiza campanii de colectare</t>
  </si>
  <si>
    <t>cu următoarea frecvență:</t>
  </si>
  <si>
    <t>mediul urban – trimestrial (o campanie pe trimestru / pentru fiecare UAT)</t>
  </si>
  <si>
    <t>mediul rural – semestrial (o campanie pe semestru/ pentru fiecare UAT)</t>
  </si>
  <si>
    <t>Modalitatea, frecvența și fluxul de colectare a deșeurilor cu grad redus de repetabilitate (ocazionale)</t>
  </si>
  <si>
    <t>Număr maxim de treceri anuale / UAT</t>
  </si>
  <si>
    <t>Facilitatea unde se vor transporta deșeurile după colectare</t>
  </si>
  <si>
    <t>Deșeuri textile</t>
  </si>
  <si>
    <t>Separat față de orice fracție de deșeuri</t>
  </si>
  <si>
    <t>Din punctele de colectare amenajate în campaniile de colectare trimestriale</t>
  </si>
  <si>
    <t xml:space="preserve">container </t>
  </si>
  <si>
    <t>Trimestrial</t>
  </si>
  <si>
    <t>Instalații de valorificare autorizată / Valorificatori</t>
  </si>
  <si>
    <t>Deșeuri periculoase din deșeurile menajere</t>
  </si>
  <si>
    <t>Deșeurile din locuinţe, generate de activităţi de reamenajare şi reabilitare interioară şi/sau exterioară a acestora</t>
  </si>
  <si>
    <t>Din punctele de colectare amenajate în campaniile de colectare trimestriale
și/sau din locația din apropierea utilizatorului casnic care a solicitat debarasarea acestei categorii de deșeuri</t>
  </si>
  <si>
    <t xml:space="preserve">4000-6000 </t>
  </si>
  <si>
    <t>Trimestrial și/sau la cererea utilizatorilor casnici</t>
  </si>
  <si>
    <t>Instalații de valorificare autorizată / Valorificatori / DDN Sânpaul</t>
  </si>
  <si>
    <t>Deșeurile voluminoase</t>
  </si>
  <si>
    <t>Deșeurile provenite de la evenimente publice</t>
  </si>
  <si>
    <t>Din punctele de colectare amenajate de organizatorul evenimentului public</t>
  </si>
  <si>
    <t>container / pubele</t>
  </si>
  <si>
    <t>la solicitarea organizatorului de evenimente</t>
  </si>
  <si>
    <t>SSCT Cristești (deșeurile reciclabile)
TMB Sânpaul (deșeurile reziduale / biodeșeurile)</t>
  </si>
  <si>
    <t>Deșeurile municipale abandonate</t>
  </si>
  <si>
    <t>Din locațiile identificate de UAT-ul care solicită debarasarea acestor deșeuri</t>
  </si>
  <si>
    <t>la solicitarea UAT-ului</t>
  </si>
  <si>
    <t>DDN Sânpaul</t>
  </si>
  <si>
    <t>Deșeurile municipale abandonate provenite de la activități de amenajare locuințe</t>
  </si>
  <si>
    <t>Semestrial</t>
  </si>
  <si>
    <t>Semestrial și/sau la cererea utilizatorilor casnici</t>
  </si>
  <si>
    <t>Notă:</t>
  </si>
  <si>
    <t>Deșeurile din locuințe generate de activități de reamenajare și reabilitare interioară și/sau exterioară, deșeurile voluminoase și deșeurile municipale abandonate provenite</t>
  </si>
  <si>
    <t>de la activități de amenajare locuințe se vor transport ade către Operatorul de colectare pe un amplasament autorizat al acestuia, se vor sorta iar reziduurile</t>
  </si>
  <si>
    <t>care nu pot fi valorificate se vor transporta la DDN Sânpaul.</t>
  </si>
  <si>
    <t>2 autogunoiere de capacitate mică - capacitate benă de încărcare cuprinsă între 6-10 mc</t>
  </si>
  <si>
    <t>1 autogunoiere de capacitate medie - capacitate benă de încărcare cuprinsă între 10-14 mc</t>
  </si>
  <si>
    <t>Ofertanții au obligația respectării numărului minim de utilaje dimensionat.</t>
  </si>
  <si>
    <t>Ofertanții au obligația dimensionării parcului auto propus ținând cont de numărul minim de utilaje solicitat și de timpii de</t>
  </si>
  <si>
    <t xml:space="preserve">colectare pe rute. </t>
  </si>
  <si>
    <t>NU se punctează decât numărul  impus de utilaje.</t>
  </si>
  <si>
    <t>Ofertanții pot propune un alt număr de curse/schimb, respectiv schimburi/zi, justificând necesitatea creșterii numărului</t>
  </si>
  <si>
    <t xml:space="preserve"> de curse/schimb, respectiv a schimburilor/zi.</t>
  </si>
  <si>
    <t>Număr de mașini necesar</t>
  </si>
  <si>
    <t>Valorificare directă din STZ</t>
  </si>
  <si>
    <t>*****Pentru determinarea cantității de deșeuri voluminoase s-au utilizat datele din monitorizarea contractului de colectare pentru anul 2023</t>
  </si>
  <si>
    <t>Cantitatea programată deşeuri textile Q textile***</t>
  </si>
  <si>
    <t>Cantitatea programată deşeuri periculoase 
Q periculoase****</t>
  </si>
  <si>
    <t>Cantitatea programată deşeuri  voluminoase 
Q voluminoase*****</t>
  </si>
  <si>
    <t>***Pentru determinarea cantității de deșeuri textile s-au utilizat datele din PJGD, pentru fiecare mediu de rezidență, dat fiind faptul că aceste deșeuri nu au fost colectate separat până la acest moment</t>
  </si>
  <si>
    <t>****Pentru determinarea cantității de deșeuri periculoase s-au utilizat datele din monitorizarea contractului de colectare pentru anul 2023</t>
  </si>
  <si>
    <t>**Pentru determinarea cantității de deșeuri reciclabile, reziduale și biodeșeuri s-au utilizat datele din monitorizarea contractului de colectare pentru anul 2023. Sunt prevăzute și cantitățile din Zona 3, mediul RURAL</t>
  </si>
  <si>
    <t>În STZ 6 Bălăușeri se vor accepta și cantitățile de deșeuri reziduale, biodeșeuri, deșeuri reciclabile (P/M/H/C) și deșeurile de sticlă din Zona 3, mediul RURAL, conform cantităților estimate</t>
  </si>
  <si>
    <t xml:space="preserve">NOTĂ: </t>
  </si>
  <si>
    <t>Adăugat</t>
  </si>
  <si>
    <t>Adăugate</t>
  </si>
  <si>
    <t>Cantitatea programată deşeuri reciclabile Q reciclabile
doar transfer din STZ 6**</t>
  </si>
  <si>
    <t>Cantitate Zona 6</t>
  </si>
  <si>
    <t>Cantitate Zona 3</t>
  </si>
  <si>
    <t>la nivelul Anexei 5 la caietul de sarcini. Pentru cantitățile de deșeuri reziduale / biodeșeuri se va asigura doar încărcarea în mașinile operatorului DDN iar pentru deșeurile reciclabile</t>
  </si>
  <si>
    <t>se va asigura încărcarea și transportul către SSCT.</t>
  </si>
  <si>
    <t>2 autogunoiere de capacitate mare - capacitate benă de încărcare cuprinsă între 16-24 mc</t>
  </si>
  <si>
    <t>Anexa 12</t>
  </si>
  <si>
    <t>Informații privind achiziția sacilor pentru colectarea deșeurilor reziduale / biodegradabile</t>
  </si>
  <si>
    <t>Număr de treceri / an / gospodărie / pentru colectare deșeuri REZIDUALE / BIODEȘEURI</t>
  </si>
  <si>
    <t>Capacitate saci pentru colectare deșeuri REZIDUALE / BIODEȘEURI</t>
  </si>
  <si>
    <t>Număr total de saci / AN pentru colectare deșeuri REZIDUALE / BIODEȘEURI
- buc -</t>
  </si>
  <si>
    <r>
      <t xml:space="preserve">Număr total de saci / </t>
    </r>
    <r>
      <rPr>
        <b/>
        <sz val="10"/>
        <color rgb="FFC00000"/>
        <rFont val="Aptos"/>
        <family val="2"/>
      </rPr>
      <t>CONTRACT</t>
    </r>
    <r>
      <rPr>
        <b/>
        <sz val="10"/>
        <color theme="1"/>
        <rFont val="Aptos"/>
        <family val="2"/>
      </rPr>
      <t xml:space="preserve"> pentru colectare deșeuri REZIDUALE / BIODEȘEURI
- buc -</t>
    </r>
  </si>
  <si>
    <t>reziduale / biodeșeuri</t>
  </si>
  <si>
    <t>negru</t>
  </si>
  <si>
    <t>pt. Lunile 2-4</t>
  </si>
  <si>
    <t>pt. Lunile 5-7</t>
  </si>
  <si>
    <t>pt. Lunile 8-10</t>
  </si>
  <si>
    <t>pt. Lunile 11-12</t>
  </si>
  <si>
    <t>pt. Lunile 13-14</t>
  </si>
  <si>
    <t>pt. Lunile 15-16</t>
  </si>
  <si>
    <t>pt. Lunile 17-18</t>
  </si>
  <si>
    <t>TOTAL / AN</t>
  </si>
  <si>
    <t>TOTAL / 18 LUNI</t>
  </si>
  <si>
    <t>Predarea sacilor se va efectua de către Operator prin următoarea procedură (stabilită de ADI Ecolect Mureș):</t>
  </si>
  <si>
    <t xml:space="preserve">1. Va furniza numărul corespunzător fiecărui UAT, pe culori, volum și cantitate, urmând a încheia un Proces verbal de predare-primire semnat de un reprezentant al  fiecărui UAT, </t>
  </si>
  <si>
    <t>cu mentiunea că distribuirea sacilor va fi în sarcina operatorului, conform frecventei de colectare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</si>
</sst>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4" x14ac:knownFonts="1">
    <font>
      <sz val="11"/>
      <color theme="1"/>
      <name val="Calibri"/>
      <family val="2"/>
      <scheme val="minor"/>
    </font>
    <font>
      <sz val="8"/>
      <name val="Calibri"/>
      <family val="2"/>
      <scheme val="minor"/>
    </font>
    <font>
      <sz val="10"/>
      <color theme="1"/>
      <name val="Aptos"/>
      <family val="2"/>
    </font>
    <font>
      <i/>
      <sz val="10"/>
      <color theme="1"/>
      <name val="Aptos"/>
      <family val="2"/>
    </font>
    <font>
      <b/>
      <sz val="11"/>
      <color theme="1"/>
      <name val="Aptos"/>
      <family val="2"/>
    </font>
    <font>
      <sz val="11"/>
      <color theme="1"/>
      <name val="Aptos"/>
      <family val="2"/>
    </font>
    <font>
      <i/>
      <sz val="11"/>
      <color theme="1"/>
      <name val="Aptos"/>
      <family val="2"/>
    </font>
    <font>
      <b/>
      <i/>
      <sz val="11"/>
      <color theme="1"/>
      <name val="Aptos"/>
      <family val="2"/>
    </font>
    <font>
      <b/>
      <sz val="11"/>
      <name val="Aptos"/>
      <family val="2"/>
    </font>
    <font>
      <b/>
      <sz val="11"/>
      <color rgb="FF7030A0"/>
      <name val="Aptos"/>
      <family val="2"/>
    </font>
    <font>
      <b/>
      <i/>
      <sz val="11"/>
      <color rgb="FF7030A0"/>
      <name val="Aptos"/>
      <family val="2"/>
    </font>
    <font>
      <b/>
      <sz val="10"/>
      <color rgb="FF0070C0"/>
      <name val="Aptos"/>
      <family val="2"/>
    </font>
    <font>
      <b/>
      <i/>
      <sz val="10"/>
      <color rgb="FF0070C0"/>
      <name val="Aptos"/>
      <family val="2"/>
    </font>
    <font>
      <b/>
      <sz val="10"/>
      <color theme="1"/>
      <name val="Aptos"/>
      <family val="2"/>
    </font>
    <font>
      <b/>
      <i/>
      <sz val="10"/>
      <color theme="1"/>
      <name val="Aptos"/>
      <family val="2"/>
    </font>
    <font>
      <b/>
      <u/>
      <sz val="10"/>
      <color theme="1"/>
      <name val="Aptos"/>
      <family val="2"/>
    </font>
    <font>
      <sz val="10"/>
      <color rgb="FFC00000"/>
      <name val="Aptos"/>
      <family val="2"/>
    </font>
    <font>
      <i/>
      <sz val="10"/>
      <name val="Aptos"/>
      <family val="2"/>
    </font>
    <font>
      <sz val="10"/>
      <name val="Aptos"/>
      <family val="2"/>
    </font>
    <font>
      <b/>
      <sz val="10"/>
      <color rgb="FF7030A0"/>
      <name val="Aptos"/>
      <family val="2"/>
    </font>
    <font>
      <i/>
      <sz val="10"/>
      <color rgb="FFFF0000"/>
      <name val="Aptos"/>
      <family val="2"/>
    </font>
    <font>
      <sz val="10"/>
      <color rgb="FF7030A0"/>
      <name val="Aptos"/>
      <family val="2"/>
    </font>
    <font>
      <b/>
      <sz val="10"/>
      <name val="Aptos"/>
      <family val="2"/>
    </font>
    <font>
      <sz val="10"/>
      <color theme="7" tint="0.79998168889431442"/>
      <name val="Aptos"/>
      <family val="2"/>
    </font>
    <font>
      <b/>
      <sz val="10"/>
      <color theme="7"/>
      <name val="Aptos"/>
      <family val="2"/>
    </font>
    <font>
      <b/>
      <u/>
      <sz val="10"/>
      <color theme="7"/>
      <name val="Aptos"/>
      <family val="2"/>
    </font>
    <font>
      <sz val="10"/>
      <color theme="7"/>
      <name val="Aptos"/>
      <family val="2"/>
    </font>
    <font>
      <b/>
      <sz val="10"/>
      <color rgb="FFC00000"/>
      <name val="Aptos"/>
      <family val="2"/>
    </font>
    <font>
      <b/>
      <u/>
      <sz val="10"/>
      <color rgb="FFC00000"/>
      <name val="Aptos"/>
      <family val="2"/>
    </font>
    <font>
      <b/>
      <sz val="9"/>
      <color theme="1"/>
      <name val="Aptos"/>
      <family val="2"/>
    </font>
    <font>
      <sz val="10"/>
      <color rgb="FF0070C0"/>
      <name val="Aptos"/>
      <family val="2"/>
    </font>
    <font>
      <b/>
      <sz val="11"/>
      <color rgb="FF0070C0"/>
      <name val="Aptos"/>
      <family val="2"/>
    </font>
    <font>
      <b/>
      <i/>
      <sz val="10"/>
      <name val="Aptos"/>
      <family val="2"/>
    </font>
    <font>
      <i/>
      <u/>
      <sz val="10"/>
      <color theme="1"/>
      <name val="Aptos"/>
      <family val="2"/>
    </font>
    <font>
      <i/>
      <u/>
      <sz val="10"/>
      <name val="Aptos"/>
      <family val="2"/>
    </font>
    <font>
      <b/>
      <sz val="10"/>
      <color theme="4"/>
      <name val="Aptos"/>
      <family val="2"/>
    </font>
    <font>
      <sz val="10"/>
      <color theme="4"/>
      <name val="Aptos"/>
      <family val="2"/>
    </font>
    <font>
      <sz val="10"/>
      <color theme="4" tint="-0.249977111117893"/>
      <name val="Aptos"/>
      <family val="2"/>
    </font>
    <font>
      <b/>
      <sz val="10"/>
      <color rgb="FFFF0000"/>
      <name val="Aptos"/>
      <family val="2"/>
    </font>
    <font>
      <i/>
      <sz val="10"/>
      <color rgb="FF7030A0"/>
      <name val="Aptos"/>
      <family val="2"/>
    </font>
    <font>
      <i/>
      <sz val="10"/>
      <color rgb="FF00B050"/>
      <name val="Aptos"/>
      <family val="2"/>
    </font>
    <font>
      <b/>
      <i/>
      <sz val="10"/>
      <color rgb="FF7030A0"/>
      <name val="Aptos"/>
      <family val="2"/>
    </font>
    <font>
      <b/>
      <i/>
      <sz val="10"/>
      <color rgb="FFC00000"/>
      <name val="Aptos"/>
      <family val="2"/>
    </font>
    <font>
      <i/>
      <u/>
      <sz val="10"/>
      <color rgb="FFC00000"/>
      <name val="Aptos"/>
      <family val="2"/>
    </font>
    <font>
      <i/>
      <sz val="10"/>
      <color rgb="FFC00000"/>
      <name val="Aptos"/>
      <family val="2"/>
    </font>
    <font>
      <sz val="9"/>
      <color theme="1"/>
      <name val="Trebuchet MS"/>
      <family val="2"/>
    </font>
    <font>
      <sz val="9"/>
      <color theme="1"/>
      <name val="Aptos"/>
      <family val="2"/>
    </font>
    <font>
      <b/>
      <sz val="9"/>
      <name val="Aptos"/>
      <family val="2"/>
    </font>
    <font>
      <b/>
      <sz val="9"/>
      <color theme="1"/>
      <name val="Trebuchet MS"/>
      <family val="2"/>
    </font>
    <font>
      <b/>
      <u/>
      <sz val="10"/>
      <name val="Aptos"/>
      <family val="2"/>
    </font>
    <font>
      <sz val="10"/>
      <color theme="5" tint="-0.499984740745262"/>
      <name val="Aptos"/>
      <family val="2"/>
    </font>
    <font>
      <b/>
      <i/>
      <sz val="10"/>
      <color rgb="FFFF0000"/>
      <name val="Aptos"/>
      <family val="2"/>
    </font>
    <font>
      <sz val="10"/>
      <color rgb="FF00B050"/>
      <name val="Aptos"/>
      <family val="2"/>
    </font>
    <font>
      <sz val="10"/>
      <color rgb="FFFF0000"/>
      <name val="Aptos"/>
      <family val="2"/>
    </font>
  </fonts>
  <fills count="17">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9" tint="0.59999389629810485"/>
        <bgColor indexed="64"/>
      </patternFill>
    </fill>
  </fills>
  <borders count="11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bottom style="thin">
        <color theme="0" tint="-0.499984740745262"/>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medium">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0" tint="-0.499984740745262"/>
      </left>
      <right style="thin">
        <color theme="1" tint="0.499984740745262"/>
      </right>
      <top/>
      <bottom style="thin">
        <color theme="0" tint="-0.499984740745262"/>
      </bottom>
      <diagonal/>
    </border>
    <border>
      <left style="thin">
        <color theme="0" tint="-0.499984740745262"/>
      </left>
      <right style="thin">
        <color theme="1" tint="0.499984740745262"/>
      </right>
      <top style="thin">
        <color theme="0" tint="-0.499984740745262"/>
      </top>
      <bottom/>
      <diagonal/>
    </border>
    <border>
      <left style="thin">
        <color theme="0" tint="-0.499984740745262"/>
      </left>
      <right style="thin">
        <color theme="1" tint="0.499984740745262"/>
      </right>
      <top/>
      <bottom style="thin">
        <color theme="1" tint="0.499984740745262"/>
      </bottom>
      <diagonal/>
    </border>
    <border>
      <left style="thin">
        <color theme="1" tint="0.499984740745262"/>
      </left>
      <right style="thin">
        <color theme="0" tint="-0.499984740745262"/>
      </right>
      <top/>
      <bottom style="thin">
        <color theme="1" tint="0.499984740745262"/>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0" tint="-0.499984740745262"/>
      </right>
      <top/>
      <bottom style="thin">
        <color theme="0" tint="-0.499984740745262"/>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style="thin">
        <color theme="1"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diagonal/>
    </border>
    <border>
      <left style="medium">
        <color indexed="64"/>
      </left>
      <right style="medium">
        <color indexed="64"/>
      </right>
      <top style="medium">
        <color indexed="64"/>
      </top>
      <bottom/>
      <diagonal/>
    </border>
    <border>
      <left style="thin">
        <color theme="0" tint="-0.499984740745262"/>
      </left>
      <right/>
      <top/>
      <bottom style="thin">
        <color theme="1" tint="0.499984740745262"/>
      </bottom>
      <diagonal/>
    </border>
    <border>
      <left style="medium">
        <color indexed="64"/>
      </left>
      <right style="medium">
        <color indexed="64"/>
      </right>
      <top/>
      <bottom style="thin">
        <color theme="1" tint="0.499984740745262"/>
      </bottom>
      <diagonal/>
    </border>
    <border>
      <left style="medium">
        <color indexed="64"/>
      </left>
      <right style="medium">
        <color indexed="64"/>
      </right>
      <top style="thin">
        <color theme="1" tint="0.499984740745262"/>
      </top>
      <bottom/>
      <diagonal/>
    </border>
    <border>
      <left style="thin">
        <color theme="0" tint="-0.499984740745262"/>
      </left>
      <right/>
      <top/>
      <bottom style="thin">
        <color theme="0" tint="-0.499984740745262"/>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style="medium">
        <color indexed="64"/>
      </right>
      <top style="thin">
        <color theme="0" tint="-0.499984740745262"/>
      </top>
      <bottom/>
      <diagonal/>
    </border>
    <border>
      <left style="medium">
        <color indexed="64"/>
      </left>
      <right style="medium">
        <color indexed="64"/>
      </right>
      <top style="thin">
        <color theme="0" tint="-0.499984740745262"/>
      </top>
      <bottom style="medium">
        <color indexed="64"/>
      </bottom>
      <diagonal/>
    </border>
    <border>
      <left style="thin">
        <color theme="1" tint="0.499984740745262"/>
      </left>
      <right style="thin">
        <color theme="1" tint="0.499984740745262"/>
      </right>
      <top style="thin">
        <color theme="1" tint="0.499984740745262"/>
      </top>
      <bottom style="thin">
        <color theme="0" tint="-0.499984740745262"/>
      </bottom>
      <diagonal/>
    </border>
    <border>
      <left/>
      <right/>
      <top style="thin">
        <color theme="0" tint="-0.499984740745262"/>
      </top>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1" tint="0.499984740745262"/>
      </left>
      <right style="thin">
        <color indexed="64"/>
      </right>
      <top/>
      <bottom style="thin">
        <color theme="1" tint="0.499984740745262"/>
      </bottom>
      <diagonal/>
    </border>
    <border>
      <left style="thin">
        <color theme="0" tint="-0.499984740745262"/>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style="thin">
        <color theme="0" tint="-0.499984740745262"/>
      </left>
      <right style="thin">
        <color theme="1" tint="0.499984740745262"/>
      </right>
      <top style="thin">
        <color theme="0" tint="-0.499984740745262"/>
      </top>
      <bottom style="thin">
        <color theme="1" tint="0.499984740745262"/>
      </bottom>
      <diagonal/>
    </border>
    <border>
      <left style="thin">
        <color theme="1" tint="0.499984740745262"/>
      </left>
      <right style="thin">
        <color theme="1" tint="0.499984740745262"/>
      </right>
      <top style="thin">
        <color theme="0" tint="-0.499984740745262"/>
      </top>
      <bottom style="thin">
        <color theme="1" tint="0.499984740745262"/>
      </bottom>
      <diagonal/>
    </border>
    <border>
      <left style="medium">
        <color indexed="64"/>
      </left>
      <right style="thin">
        <color theme="0" tint="-0.499984740745262"/>
      </right>
      <top style="thin">
        <color theme="0" tint="-0.499984740745262"/>
      </top>
      <bottom/>
      <diagonal/>
    </border>
    <border>
      <left style="medium">
        <color indexed="64"/>
      </left>
      <right style="thin">
        <color theme="0" tint="-0.499984740745262"/>
      </right>
      <top/>
      <bottom/>
      <diagonal/>
    </border>
    <border>
      <left style="medium">
        <color indexed="64"/>
      </left>
      <right style="thin">
        <color theme="0" tint="-0.499984740745262"/>
      </right>
      <top/>
      <bottom style="medium">
        <color indexed="64"/>
      </bottom>
      <diagonal/>
    </border>
    <border>
      <left/>
      <right/>
      <top style="medium">
        <color indexed="64"/>
      </top>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566">
    <xf numFmtId="0" fontId="0" fillId="0" borderId="0" xfId="0"/>
    <xf numFmtId="0" fontId="2" fillId="0" borderId="0" xfId="0" applyFont="1" applyAlignment="1">
      <alignment horizontal="center" vertical="top"/>
    </xf>
    <xf numFmtId="0" fontId="2" fillId="0" borderId="0" xfId="0" applyFont="1" applyAlignment="1">
      <alignment vertical="top"/>
    </xf>
    <xf numFmtId="0" fontId="3" fillId="0" borderId="0" xfId="0" applyFont="1" applyAlignment="1">
      <alignment vertical="top"/>
    </xf>
    <xf numFmtId="0" fontId="4" fillId="0" borderId="0" xfId="0" applyFont="1"/>
    <xf numFmtId="0" fontId="5" fillId="0" borderId="0" xfId="0" applyFont="1"/>
    <xf numFmtId="0" fontId="6" fillId="0" borderId="0" xfId="0" applyFont="1"/>
    <xf numFmtId="0" fontId="4" fillId="0" borderId="0" xfId="0" applyFont="1" applyAlignment="1">
      <alignment vertical="top"/>
    </xf>
    <xf numFmtId="0" fontId="7" fillId="0" borderId="0" xfId="0" applyFont="1" applyAlignment="1">
      <alignment vertical="top"/>
    </xf>
    <xf numFmtId="0" fontId="8" fillId="0" borderId="0" xfId="0" applyFont="1" applyAlignment="1">
      <alignment horizontal="left" vertical="center"/>
    </xf>
    <xf numFmtId="0" fontId="9" fillId="0" borderId="0" xfId="0" applyFont="1" applyAlignment="1">
      <alignment vertical="top"/>
    </xf>
    <xf numFmtId="0" fontId="10"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6" fillId="0" borderId="0" xfId="0" applyFont="1" applyAlignment="1">
      <alignment vertical="top"/>
    </xf>
    <xf numFmtId="0" fontId="11" fillId="0" borderId="0" xfId="0" applyFont="1" applyAlignment="1">
      <alignment horizontal="center"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3" fillId="2" borderId="1" xfId="0" applyFont="1" applyFill="1" applyBorder="1" applyAlignment="1">
      <alignment horizontal="center" vertical="top" wrapText="1"/>
    </xf>
    <xf numFmtId="0" fontId="13" fillId="0" borderId="0" xfId="0" applyFont="1" applyAlignment="1">
      <alignment vertical="top"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xf>
    <xf numFmtId="0" fontId="2" fillId="0" borderId="9" xfId="0" applyFont="1" applyBorder="1" applyAlignment="1">
      <alignment horizontal="center" vertical="center" wrapText="1"/>
    </xf>
    <xf numFmtId="0" fontId="2" fillId="0" borderId="1" xfId="0" applyFont="1" applyBorder="1" applyAlignment="1">
      <alignment horizontal="center" vertical="center"/>
    </xf>
    <xf numFmtId="0" fontId="3"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left" vertical="top"/>
    </xf>
    <xf numFmtId="0" fontId="3" fillId="0" borderId="0" xfId="0" applyFont="1" applyAlignment="1">
      <alignment horizontal="left" vertical="top"/>
    </xf>
    <xf numFmtId="0" fontId="16" fillId="0" borderId="13" xfId="0" applyFont="1" applyBorder="1" applyAlignment="1">
      <alignment horizontal="center" vertical="center" wrapText="1"/>
    </xf>
    <xf numFmtId="0" fontId="18"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19" fillId="0" borderId="0" xfId="0" applyFont="1" applyAlignment="1">
      <alignment horizontal="left" vertical="top"/>
    </xf>
    <xf numFmtId="0" fontId="21" fillId="0" borderId="0" xfId="0" applyFont="1" applyAlignment="1">
      <alignment horizontal="left" vertical="top"/>
    </xf>
    <xf numFmtId="0" fontId="13" fillId="0" borderId="0" xfId="0" applyFont="1"/>
    <xf numFmtId="0" fontId="2" fillId="0" borderId="0" xfId="0" applyFont="1"/>
    <xf numFmtId="0" fontId="19" fillId="0" borderId="0" xfId="0" applyFont="1" applyAlignment="1">
      <alignment vertical="top"/>
    </xf>
    <xf numFmtId="0" fontId="13" fillId="0" borderId="0" xfId="0" applyFont="1" applyAlignment="1">
      <alignment horizontal="center" vertical="top"/>
    </xf>
    <xf numFmtId="0" fontId="13" fillId="2" borderId="1" xfId="0" applyFont="1" applyFill="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4" fontId="2" fillId="0" borderId="0" xfId="0" applyNumberFormat="1" applyFont="1"/>
    <xf numFmtId="4" fontId="2" fillId="0" borderId="0" xfId="0" applyNumberFormat="1" applyFont="1" applyAlignment="1">
      <alignment horizontal="center" vertical="center"/>
    </xf>
    <xf numFmtId="4" fontId="14" fillId="0" borderId="0" xfId="0" applyNumberFormat="1" applyFont="1" applyAlignment="1">
      <alignment horizontal="center" vertical="center" wrapText="1"/>
    </xf>
    <xf numFmtId="4" fontId="2" fillId="0" borderId="14" xfId="0" applyNumberFormat="1" applyFont="1" applyBorder="1" applyAlignment="1">
      <alignment horizontal="center" vertical="center"/>
    </xf>
    <xf numFmtId="4" fontId="14" fillId="0" borderId="0" xfId="0" applyNumberFormat="1" applyFont="1" applyAlignment="1">
      <alignment horizontal="center" vertical="top" wrapText="1"/>
    </xf>
    <xf numFmtId="4" fontId="18" fillId="0" borderId="14" xfId="0" applyNumberFormat="1" applyFont="1" applyBorder="1" applyAlignment="1">
      <alignment horizontal="center" vertical="center"/>
    </xf>
    <xf numFmtId="0" fontId="3" fillId="0" borderId="0" xfId="0" applyFont="1"/>
    <xf numFmtId="4" fontId="13" fillId="0" borderId="0" xfId="0" applyNumberFormat="1" applyFont="1" applyAlignment="1">
      <alignment horizontal="center" vertical="center"/>
    </xf>
    <xf numFmtId="4" fontId="18" fillId="0" borderId="39" xfId="0" applyNumberFormat="1" applyFont="1" applyBorder="1" applyAlignment="1">
      <alignment horizontal="center" vertical="center"/>
    </xf>
    <xf numFmtId="4" fontId="13" fillId="0" borderId="0" xfId="0" applyNumberFormat="1" applyFont="1" applyAlignment="1">
      <alignment horizontal="right" vertical="center"/>
    </xf>
    <xf numFmtId="4" fontId="22" fillId="6" borderId="46" xfId="0" applyNumberFormat="1" applyFont="1" applyFill="1" applyBorder="1" applyAlignment="1">
      <alignment horizontal="center" vertical="center"/>
    </xf>
    <xf numFmtId="4" fontId="14" fillId="0" borderId="0" xfId="0" applyNumberFormat="1" applyFont="1" applyAlignment="1">
      <alignment horizontal="left" vertical="center"/>
    </xf>
    <xf numFmtId="4" fontId="11" fillId="10" borderId="0" xfId="0" applyNumberFormat="1" applyFont="1" applyFill="1" applyAlignment="1">
      <alignment horizontal="center" vertical="center"/>
    </xf>
    <xf numFmtId="4" fontId="11" fillId="10" borderId="0" xfId="0" applyNumberFormat="1" applyFont="1" applyFill="1" applyAlignment="1">
      <alignment horizontal="left" vertical="center"/>
    </xf>
    <xf numFmtId="4" fontId="13" fillId="7" borderId="46" xfId="0" applyNumberFormat="1" applyFont="1" applyFill="1" applyBorder="1" applyAlignment="1">
      <alignment horizontal="center"/>
    </xf>
    <xf numFmtId="4" fontId="2" fillId="0" borderId="0" xfId="0" applyNumberFormat="1" applyFont="1" applyAlignment="1">
      <alignment horizontal="left" vertical="center"/>
    </xf>
    <xf numFmtId="0" fontId="3" fillId="0" borderId="0" xfId="0" applyFont="1" applyAlignment="1">
      <alignment horizontal="left"/>
    </xf>
    <xf numFmtId="4" fontId="14" fillId="0" borderId="0" xfId="0" applyNumberFormat="1" applyFont="1" applyAlignment="1">
      <alignment horizontal="center" vertical="center"/>
    </xf>
    <xf numFmtId="0" fontId="2" fillId="0" borderId="0" xfId="0" applyFont="1" applyAlignment="1">
      <alignment vertical="top" wrapText="1"/>
    </xf>
    <xf numFmtId="0" fontId="22" fillId="0" borderId="0" xfId="0" applyFont="1" applyAlignment="1">
      <alignment horizontal="left" vertical="center"/>
    </xf>
    <xf numFmtId="0" fontId="19" fillId="0" borderId="0" xfId="0" applyFont="1" applyAlignment="1">
      <alignment vertical="top" wrapText="1"/>
    </xf>
    <xf numFmtId="0" fontId="11" fillId="0" borderId="0" xfId="0" applyFont="1" applyAlignment="1">
      <alignment vertical="top" wrapText="1"/>
    </xf>
    <xf numFmtId="0" fontId="13" fillId="0" borderId="0" xfId="0" applyFont="1" applyAlignment="1">
      <alignment horizontal="center" vertical="top" wrapText="1"/>
    </xf>
    <xf numFmtId="0" fontId="13" fillId="7" borderId="41" xfId="0" applyFont="1" applyFill="1" applyBorder="1" applyAlignment="1">
      <alignment horizontal="center" vertical="top" wrapText="1"/>
    </xf>
    <xf numFmtId="0" fontId="13" fillId="7" borderId="42" xfId="0" applyFont="1" applyFill="1" applyBorder="1" applyAlignment="1">
      <alignment vertical="top"/>
    </xf>
    <xf numFmtId="0" fontId="13" fillId="7" borderId="43" xfId="0" applyFont="1" applyFill="1" applyBorder="1" applyAlignment="1">
      <alignment vertical="top"/>
    </xf>
    <xf numFmtId="0" fontId="13" fillId="7" borderId="41" xfId="0" applyFont="1" applyFill="1" applyBorder="1" applyAlignment="1">
      <alignment horizontal="left" vertical="top"/>
    </xf>
    <xf numFmtId="0" fontId="13" fillId="6" borderId="41" xfId="0" applyFont="1" applyFill="1" applyBorder="1" applyAlignment="1">
      <alignment horizontal="right" vertical="top" wrapText="1"/>
    </xf>
    <xf numFmtId="0" fontId="13" fillId="6" borderId="41" xfId="0" applyFont="1" applyFill="1" applyBorder="1" applyAlignment="1">
      <alignment vertical="top"/>
    </xf>
    <xf numFmtId="0" fontId="13" fillId="6" borderId="41" xfId="0" applyFont="1" applyFill="1" applyBorder="1" applyAlignment="1">
      <alignment vertical="top" wrapText="1"/>
    </xf>
    <xf numFmtId="0" fontId="2" fillId="0" borderId="41" xfId="0" applyFont="1" applyBorder="1" applyAlignment="1">
      <alignment horizontal="center" vertical="top"/>
    </xf>
    <xf numFmtId="0" fontId="2" fillId="0" borderId="41" xfId="0" applyFont="1" applyBorder="1" applyAlignment="1">
      <alignment horizontal="center" vertical="top" wrapText="1"/>
    </xf>
    <xf numFmtId="3" fontId="2" fillId="0" borderId="41" xfId="0" applyNumberFormat="1" applyFont="1" applyBorder="1" applyAlignment="1">
      <alignment horizontal="center" vertical="top" wrapText="1"/>
    </xf>
    <xf numFmtId="0" fontId="13" fillId="6" borderId="41" xfId="0" applyFont="1" applyFill="1" applyBorder="1" applyAlignment="1">
      <alignment horizontal="left" vertical="top"/>
    </xf>
    <xf numFmtId="0" fontId="13" fillId="8" borderId="41" xfId="0" applyFont="1" applyFill="1" applyBorder="1" applyAlignment="1">
      <alignment horizontal="center" vertical="top" wrapText="1"/>
    </xf>
    <xf numFmtId="0" fontId="13" fillId="8" borderId="42" xfId="0" applyFont="1" applyFill="1" applyBorder="1" applyAlignment="1">
      <alignment vertical="top"/>
    </xf>
    <xf numFmtId="0" fontId="13" fillId="8" borderId="43" xfId="0" applyFont="1" applyFill="1" applyBorder="1" applyAlignment="1">
      <alignment vertical="top"/>
    </xf>
    <xf numFmtId="0" fontId="13" fillId="8" borderId="41" xfId="0" applyFont="1" applyFill="1" applyBorder="1" applyAlignment="1">
      <alignment horizontal="left" vertical="top"/>
    </xf>
    <xf numFmtId="0" fontId="13" fillId="9" borderId="41" xfId="0" applyFont="1" applyFill="1" applyBorder="1" applyAlignment="1">
      <alignment horizontal="right" vertical="top" wrapText="1"/>
    </xf>
    <xf numFmtId="0" fontId="13" fillId="9" borderId="41" xfId="0" applyFont="1" applyFill="1" applyBorder="1" applyAlignment="1">
      <alignment vertical="top"/>
    </xf>
    <xf numFmtId="0" fontId="13" fillId="9" borderId="41" xfId="0" applyFont="1" applyFill="1" applyBorder="1" applyAlignment="1">
      <alignment vertical="top" wrapText="1"/>
    </xf>
    <xf numFmtId="0" fontId="13" fillId="9" borderId="41" xfId="0" applyFont="1" applyFill="1" applyBorder="1" applyAlignment="1">
      <alignment horizontal="left" vertical="top"/>
    </xf>
    <xf numFmtId="49" fontId="2" fillId="0" borderId="0" xfId="0" applyNumberFormat="1" applyFont="1" applyAlignment="1">
      <alignment vertical="top"/>
    </xf>
    <xf numFmtId="49" fontId="13" fillId="0" borderId="0" xfId="0" applyNumberFormat="1" applyFont="1" applyAlignment="1">
      <alignment vertical="top"/>
    </xf>
    <xf numFmtId="49" fontId="18" fillId="0" borderId="0" xfId="0" applyNumberFormat="1" applyFont="1" applyAlignment="1">
      <alignment vertical="top"/>
    </xf>
    <xf numFmtId="0" fontId="2" fillId="0" borderId="0" xfId="0" applyFont="1" applyAlignment="1">
      <alignment horizontal="center" vertical="center" wrapText="1"/>
    </xf>
    <xf numFmtId="0" fontId="4" fillId="0" borderId="0" xfId="0" applyFont="1" applyAlignment="1">
      <alignment horizontal="center" vertical="top"/>
    </xf>
    <xf numFmtId="0" fontId="13" fillId="2" borderId="2" xfId="0"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3" fontId="13" fillId="2" borderId="2" xfId="0" applyNumberFormat="1" applyFont="1" applyFill="1" applyBorder="1" applyAlignment="1">
      <alignment horizontal="center" vertical="top" wrapText="1"/>
    </xf>
    <xf numFmtId="3" fontId="14" fillId="2" borderId="2" xfId="0" applyNumberFormat="1" applyFont="1" applyFill="1" applyBorder="1" applyAlignment="1">
      <alignment horizontal="center" vertical="top" wrapText="1"/>
    </xf>
    <xf numFmtId="0" fontId="2" fillId="0" borderId="24" xfId="0" applyFont="1" applyBorder="1" applyAlignment="1">
      <alignment vertical="center"/>
    </xf>
    <xf numFmtId="0" fontId="2" fillId="6" borderId="24" xfId="0" applyFont="1" applyFill="1" applyBorder="1" applyAlignment="1">
      <alignment vertical="center"/>
    </xf>
    <xf numFmtId="0" fontId="2" fillId="6" borderId="24" xfId="0" applyFont="1" applyFill="1" applyBorder="1" applyAlignment="1">
      <alignment horizontal="center" vertical="center"/>
    </xf>
    <xf numFmtId="0" fontId="2" fillId="0" borderId="24" xfId="0" applyFont="1" applyBorder="1" applyAlignment="1">
      <alignment horizontal="center" vertical="center"/>
    </xf>
    <xf numFmtId="3" fontId="11" fillId="2" borderId="24" xfId="0" applyNumberFormat="1" applyFont="1" applyFill="1" applyBorder="1" applyAlignment="1">
      <alignment horizontal="center" vertical="center"/>
    </xf>
    <xf numFmtId="3" fontId="18" fillId="0" borderId="24" xfId="0" applyNumberFormat="1" applyFont="1" applyBorder="1" applyAlignment="1">
      <alignment horizontal="center" vertical="center"/>
    </xf>
    <xf numFmtId="3" fontId="17" fillId="0" borderId="24" xfId="0" applyNumberFormat="1" applyFont="1" applyBorder="1" applyAlignment="1">
      <alignment horizontal="center" vertical="center"/>
    </xf>
    <xf numFmtId="0" fontId="13" fillId="0" borderId="0" xfId="0" applyFont="1" applyAlignment="1">
      <alignment vertical="center"/>
    </xf>
    <xf numFmtId="0" fontId="13" fillId="2" borderId="9" xfId="0" applyFont="1" applyFill="1" applyBorder="1" applyAlignment="1">
      <alignment horizontal="right" vertical="center"/>
    </xf>
    <xf numFmtId="3" fontId="11" fillId="2" borderId="9" xfId="0" applyNumberFormat="1" applyFont="1" applyFill="1" applyBorder="1" applyAlignment="1">
      <alignment horizontal="center" vertical="center"/>
    </xf>
    <xf numFmtId="3" fontId="13" fillId="2" borderId="9" xfId="0" applyNumberFormat="1" applyFont="1" applyFill="1" applyBorder="1" applyAlignment="1">
      <alignment horizontal="center" vertical="center"/>
    </xf>
    <xf numFmtId="0" fontId="2" fillId="0" borderId="1" xfId="0" applyFont="1" applyBorder="1" applyAlignment="1">
      <alignment horizontal="right" vertical="center"/>
    </xf>
    <xf numFmtId="3" fontId="30" fillId="2"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3" fontId="3" fillId="0" borderId="1" xfId="0" applyNumberFormat="1" applyFont="1" applyBorder="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3" fontId="3" fillId="0" borderId="0" xfId="0" applyNumberFormat="1" applyFont="1" applyAlignment="1">
      <alignment horizontal="right" vertical="center"/>
    </xf>
    <xf numFmtId="0" fontId="13" fillId="0" borderId="0" xfId="0" applyFont="1" applyAlignment="1">
      <alignment horizontal="center" vertical="center"/>
    </xf>
    <xf numFmtId="3" fontId="2" fillId="0" borderId="0" xfId="0" applyNumberFormat="1" applyFont="1" applyAlignment="1">
      <alignment vertical="center"/>
    </xf>
    <xf numFmtId="3" fontId="3" fillId="0" borderId="0" xfId="0" applyNumberFormat="1" applyFont="1" applyAlignment="1">
      <alignment vertical="center"/>
    </xf>
    <xf numFmtId="0" fontId="13"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vertical="top" wrapText="1"/>
    </xf>
    <xf numFmtId="0" fontId="9" fillId="0" borderId="0" xfId="0" applyFont="1" applyAlignment="1">
      <alignment vertical="top" wrapText="1"/>
    </xf>
    <xf numFmtId="0" fontId="31" fillId="0" borderId="0" xfId="0" applyFont="1" applyAlignment="1">
      <alignment horizontal="center" vertical="top"/>
    </xf>
    <xf numFmtId="0" fontId="31" fillId="0" borderId="0" xfId="0" applyFont="1" applyAlignment="1">
      <alignment vertical="top"/>
    </xf>
    <xf numFmtId="0" fontId="31" fillId="0" borderId="0" xfId="0" applyFont="1" applyAlignment="1">
      <alignment vertical="top" wrapText="1"/>
    </xf>
    <xf numFmtId="3" fontId="2" fillId="0" borderId="13" xfId="0" applyNumberFormat="1" applyFont="1" applyBorder="1" applyAlignment="1">
      <alignment horizontal="center" vertical="center"/>
    </xf>
    <xf numFmtId="0" fontId="2" fillId="0" borderId="24" xfId="0" applyFont="1" applyBorder="1" applyAlignment="1">
      <alignment horizontal="center" vertical="center" wrapText="1"/>
    </xf>
    <xf numFmtId="3" fontId="18" fillId="0" borderId="13" xfId="0" applyNumberFormat="1" applyFont="1" applyBorder="1" applyAlignment="1">
      <alignment horizontal="center" vertical="center"/>
    </xf>
    <xf numFmtId="0" fontId="18" fillId="0" borderId="24" xfId="0" applyFont="1" applyBorder="1" applyAlignment="1">
      <alignment horizontal="center" vertical="center" wrapText="1"/>
    </xf>
    <xf numFmtId="0" fontId="13"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vertical="center"/>
    </xf>
    <xf numFmtId="4" fontId="13" fillId="0" borderId="0" xfId="0" applyNumberFormat="1" applyFont="1" applyAlignment="1">
      <alignment horizontal="center" vertical="center" wrapText="1"/>
    </xf>
    <xf numFmtId="4" fontId="2" fillId="0" borderId="0" xfId="0" applyNumberFormat="1" applyFont="1" applyAlignment="1">
      <alignment vertical="center"/>
    </xf>
    <xf numFmtId="4" fontId="13" fillId="0" borderId="0" xfId="0" applyNumberFormat="1" applyFont="1" applyAlignment="1">
      <alignment vertical="center"/>
    </xf>
    <xf numFmtId="4" fontId="14" fillId="0" borderId="24" xfId="0" applyNumberFormat="1" applyFont="1" applyBorder="1" applyAlignment="1">
      <alignment horizontal="center" vertical="center" wrapText="1"/>
    </xf>
    <xf numFmtId="4" fontId="22" fillId="0" borderId="25" xfId="0" applyNumberFormat="1" applyFont="1" applyBorder="1" applyAlignment="1">
      <alignment horizontal="center" vertical="center" wrapText="1"/>
    </xf>
    <xf numFmtId="4" fontId="13" fillId="0" borderId="24" xfId="0" applyNumberFormat="1" applyFont="1" applyBorder="1" applyAlignment="1">
      <alignment horizontal="center" vertical="center" wrapText="1"/>
    </xf>
    <xf numFmtId="4" fontId="13" fillId="0" borderId="26" xfId="0" applyNumberFormat="1" applyFont="1" applyBorder="1" applyAlignment="1">
      <alignment horizontal="center" vertical="center" wrapText="1"/>
    </xf>
    <xf numFmtId="3" fontId="13" fillId="0" borderId="0" xfId="0" applyNumberFormat="1" applyFont="1" applyAlignment="1">
      <alignment horizontal="center" vertical="center" wrapText="1"/>
    </xf>
    <xf numFmtId="4" fontId="32" fillId="0" borderId="25" xfId="0" applyNumberFormat="1" applyFont="1" applyBorder="1" applyAlignment="1">
      <alignment horizontal="center" vertical="center" wrapText="1"/>
    </xf>
    <xf numFmtId="4" fontId="14" fillId="0" borderId="25" xfId="0" applyNumberFormat="1" applyFont="1" applyBorder="1" applyAlignment="1">
      <alignment horizontal="center" vertical="center" wrapText="1"/>
    </xf>
    <xf numFmtId="4" fontId="14" fillId="0" borderId="35" xfId="0" applyNumberFormat="1" applyFont="1" applyBorder="1" applyAlignment="1">
      <alignment horizontal="center" vertical="center" wrapText="1"/>
    </xf>
    <xf numFmtId="1" fontId="33" fillId="5" borderId="24" xfId="0" applyNumberFormat="1" applyFont="1" applyFill="1" applyBorder="1" applyAlignment="1">
      <alignment horizontal="center" vertical="center" wrapText="1"/>
    </xf>
    <xf numFmtId="1" fontId="34" fillId="5" borderId="25" xfId="0" applyNumberFormat="1" applyFont="1" applyFill="1" applyBorder="1" applyAlignment="1">
      <alignment horizontal="center" vertical="center" wrapText="1"/>
    </xf>
    <xf numFmtId="1" fontId="33" fillId="5" borderId="25" xfId="0" applyNumberFormat="1" applyFont="1" applyFill="1" applyBorder="1" applyAlignment="1">
      <alignment horizontal="center" vertical="center" wrapText="1"/>
    </xf>
    <xf numFmtId="1" fontId="33" fillId="5" borderId="35" xfId="0" applyNumberFormat="1" applyFont="1" applyFill="1" applyBorder="1" applyAlignment="1">
      <alignment horizontal="center" vertical="center" wrapText="1"/>
    </xf>
    <xf numFmtId="1" fontId="33" fillId="5" borderId="26" xfId="0" applyNumberFormat="1" applyFont="1" applyFill="1" applyBorder="1" applyAlignment="1">
      <alignment horizontal="center" vertical="center" wrapText="1"/>
    </xf>
    <xf numFmtId="1" fontId="13" fillId="0" borderId="0" xfId="0" applyNumberFormat="1" applyFont="1" applyAlignment="1">
      <alignment horizontal="center" vertical="center" wrapText="1"/>
    </xf>
    <xf numFmtId="1" fontId="35" fillId="0" borderId="0" xfId="0" applyNumberFormat="1" applyFont="1" applyAlignment="1">
      <alignment horizontal="center" vertical="center"/>
    </xf>
    <xf numFmtId="1" fontId="13" fillId="0" borderId="0" xfId="0" applyNumberFormat="1" applyFont="1" applyAlignment="1">
      <alignment horizontal="center" vertical="center"/>
    </xf>
    <xf numFmtId="4" fontId="3" fillId="0" borderId="24" xfId="0" applyNumberFormat="1" applyFont="1" applyBorder="1" applyAlignment="1">
      <alignment horizontal="center" vertical="center" wrapText="1"/>
    </xf>
    <xf numFmtId="3" fontId="22" fillId="0" borderId="25" xfId="0" applyNumberFormat="1" applyFont="1" applyBorder="1" applyAlignment="1">
      <alignment horizontal="center" vertical="center"/>
    </xf>
    <xf numFmtId="4" fontId="2" fillId="0" borderId="35" xfId="0" applyNumberFormat="1" applyFont="1" applyBorder="1" applyAlignment="1">
      <alignment vertical="center"/>
    </xf>
    <xf numFmtId="4" fontId="2" fillId="0" borderId="24" xfId="0" applyNumberFormat="1" applyFont="1" applyBorder="1" applyAlignment="1">
      <alignment vertical="center"/>
    </xf>
    <xf numFmtId="9" fontId="2" fillId="0" borderId="26" xfId="0" applyNumberFormat="1" applyFont="1" applyBorder="1" applyAlignment="1">
      <alignment horizontal="center" vertical="center"/>
    </xf>
    <xf numFmtId="9" fontId="2" fillId="0" borderId="24" xfId="0" applyNumberFormat="1" applyFont="1" applyBorder="1" applyAlignment="1">
      <alignment horizontal="center" vertical="center"/>
    </xf>
    <xf numFmtId="4" fontId="36" fillId="0" borderId="0" xfId="0" applyNumberFormat="1" applyFont="1" applyAlignment="1">
      <alignment horizontal="center" vertical="center"/>
    </xf>
    <xf numFmtId="0" fontId="36" fillId="0" borderId="0" xfId="0" applyFont="1" applyAlignment="1">
      <alignment vertical="center"/>
    </xf>
    <xf numFmtId="4" fontId="3" fillId="6" borderId="24" xfId="0" applyNumberFormat="1" applyFont="1" applyFill="1" applyBorder="1" applyAlignment="1">
      <alignment horizontal="center" vertical="center" wrapText="1"/>
    </xf>
    <xf numFmtId="3" fontId="22" fillId="6" borderId="25" xfId="0" applyNumberFormat="1" applyFont="1" applyFill="1" applyBorder="1" applyAlignment="1">
      <alignment horizontal="center" vertical="center"/>
    </xf>
    <xf numFmtId="4" fontId="2" fillId="6" borderId="35" xfId="0" applyNumberFormat="1" applyFont="1" applyFill="1" applyBorder="1" applyAlignment="1">
      <alignment vertical="center"/>
    </xf>
    <xf numFmtId="4" fontId="2" fillId="6" borderId="24" xfId="0" applyNumberFormat="1" applyFont="1" applyFill="1" applyBorder="1" applyAlignment="1">
      <alignment vertical="center"/>
    </xf>
    <xf numFmtId="9" fontId="2" fillId="6" borderId="26" xfId="0" applyNumberFormat="1" applyFont="1" applyFill="1" applyBorder="1" applyAlignment="1">
      <alignment horizontal="center" vertical="center"/>
    </xf>
    <xf numFmtId="9" fontId="2" fillId="6" borderId="24" xfId="0" applyNumberFormat="1" applyFont="1" applyFill="1" applyBorder="1" applyAlignment="1">
      <alignment horizontal="center" vertical="center"/>
    </xf>
    <xf numFmtId="0" fontId="13" fillId="0" borderId="30" xfId="0" applyFont="1" applyBorder="1" applyAlignment="1">
      <alignment horizontal="center" vertical="center"/>
    </xf>
    <xf numFmtId="0" fontId="13" fillId="0" borderId="38" xfId="0" applyFont="1" applyBorder="1" applyAlignment="1">
      <alignment vertical="center"/>
    </xf>
    <xf numFmtId="4" fontId="14" fillId="0" borderId="38" xfId="0" applyNumberFormat="1" applyFont="1" applyBorder="1" applyAlignment="1">
      <alignment horizontal="center" vertical="center" wrapText="1"/>
    </xf>
    <xf numFmtId="3" fontId="22" fillId="0" borderId="38" xfId="0" applyNumberFormat="1" applyFont="1" applyBorder="1" applyAlignment="1">
      <alignment horizontal="center" vertical="center"/>
    </xf>
    <xf numFmtId="4" fontId="13" fillId="0" borderId="38" xfId="0" applyNumberFormat="1" applyFont="1" applyBorder="1" applyAlignment="1">
      <alignment vertical="center"/>
    </xf>
    <xf numFmtId="4" fontId="13" fillId="0" borderId="30" xfId="0" applyNumberFormat="1" applyFont="1" applyBorder="1" applyAlignment="1">
      <alignment vertical="center"/>
    </xf>
    <xf numFmtId="9" fontId="13" fillId="0" borderId="28" xfId="0" applyNumberFormat="1" applyFont="1" applyBorder="1" applyAlignment="1">
      <alignment horizontal="center" vertical="center"/>
    </xf>
    <xf numFmtId="9" fontId="13" fillId="0" borderId="31" xfId="0" applyNumberFormat="1" applyFont="1" applyBorder="1" applyAlignment="1">
      <alignment horizontal="center" vertical="center"/>
    </xf>
    <xf numFmtId="0" fontId="37" fillId="0" borderId="0" xfId="0" applyFont="1" applyAlignment="1">
      <alignment horizontal="center" vertical="center"/>
    </xf>
    <xf numFmtId="0" fontId="13" fillId="2" borderId="27" xfId="0" applyFont="1" applyFill="1" applyBorder="1" applyAlignment="1">
      <alignment horizontal="center" vertical="center" wrapText="1"/>
    </xf>
    <xf numFmtId="0" fontId="13" fillId="2" borderId="27" xfId="0" applyFont="1" applyFill="1" applyBorder="1" applyAlignment="1">
      <alignment horizontal="left" vertical="center" wrapText="1"/>
    </xf>
    <xf numFmtId="10" fontId="2" fillId="0" borderId="14" xfId="0" applyNumberFormat="1" applyFont="1" applyBorder="1" applyAlignment="1">
      <alignment horizontal="center" vertical="center"/>
    </xf>
    <xf numFmtId="0" fontId="20" fillId="0" borderId="0" xfId="0" applyFont="1" applyAlignment="1">
      <alignment vertical="center"/>
    </xf>
    <xf numFmtId="0" fontId="3" fillId="0" borderId="0" xfId="0" applyFont="1" applyAlignment="1">
      <alignment horizontal="left" vertical="center"/>
    </xf>
    <xf numFmtId="10" fontId="14" fillId="0" borderId="0" xfId="0" applyNumberFormat="1" applyFont="1" applyAlignment="1">
      <alignment vertical="center"/>
    </xf>
    <xf numFmtId="10" fontId="14" fillId="0" borderId="0" xfId="0" applyNumberFormat="1" applyFont="1" applyAlignment="1">
      <alignment horizontal="left" vertical="center"/>
    </xf>
    <xf numFmtId="3" fontId="3" fillId="0" borderId="0" xfId="0" applyNumberFormat="1" applyFont="1" applyAlignment="1">
      <alignment horizontal="left" vertical="center"/>
    </xf>
    <xf numFmtId="0" fontId="3" fillId="0" borderId="0" xfId="0" applyFont="1" applyAlignment="1">
      <alignment vertical="center"/>
    </xf>
    <xf numFmtId="10" fontId="14" fillId="0" borderId="0" xfId="0" applyNumberFormat="1" applyFont="1" applyAlignment="1">
      <alignment vertical="center" wrapText="1"/>
    </xf>
    <xf numFmtId="10" fontId="14" fillId="0" borderId="0" xfId="0" applyNumberFormat="1" applyFont="1" applyAlignment="1">
      <alignment horizontal="center" vertical="center"/>
    </xf>
    <xf numFmtId="0" fontId="13" fillId="2" borderId="1" xfId="0" applyFont="1" applyFill="1" applyBorder="1" applyAlignment="1">
      <alignment horizontal="center" vertical="center" wrapText="1"/>
    </xf>
    <xf numFmtId="10" fontId="13" fillId="2" borderId="1" xfId="0" applyNumberFormat="1" applyFont="1" applyFill="1" applyBorder="1" applyAlignment="1">
      <alignment horizontal="center" vertical="center" wrapText="1"/>
    </xf>
    <xf numFmtId="164" fontId="2" fillId="0" borderId="1" xfId="0" applyNumberFormat="1" applyFont="1" applyBorder="1" applyAlignment="1">
      <alignment horizontal="left" vertical="center"/>
    </xf>
    <xf numFmtId="164" fontId="13" fillId="0" borderId="1" xfId="0" applyNumberFormat="1" applyFont="1" applyBorder="1" applyAlignment="1">
      <alignment horizontal="center" vertical="center" wrapText="1"/>
    </xf>
    <xf numFmtId="10" fontId="13" fillId="0" borderId="0" xfId="0" applyNumberFormat="1" applyFont="1" applyAlignment="1">
      <alignment vertical="center" wrapText="1"/>
    </xf>
    <xf numFmtId="10" fontId="13" fillId="0" borderId="0" xfId="0" applyNumberFormat="1" applyFont="1" applyAlignment="1">
      <alignment horizontal="center" vertical="center"/>
    </xf>
    <xf numFmtId="0" fontId="13" fillId="2" borderId="2" xfId="0"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0" fontId="13" fillId="0" borderId="0" xfId="0" applyFont="1" applyAlignment="1">
      <alignment vertical="center" wrapText="1"/>
    </xf>
    <xf numFmtId="0" fontId="3" fillId="0" borderId="24" xfId="0" applyFont="1" applyBorder="1" applyAlignment="1">
      <alignment horizontal="center" vertical="center"/>
    </xf>
    <xf numFmtId="3" fontId="3" fillId="0" borderId="13" xfId="0" applyNumberFormat="1" applyFont="1" applyBorder="1" applyAlignment="1">
      <alignment horizontal="center" vertical="center"/>
    </xf>
    <xf numFmtId="3" fontId="2" fillId="0" borderId="0" xfId="0" applyNumberFormat="1" applyFont="1" applyAlignment="1">
      <alignment horizontal="left" vertical="center"/>
    </xf>
    <xf numFmtId="3" fontId="2" fillId="4" borderId="20" xfId="0" applyNumberFormat="1" applyFont="1" applyFill="1" applyBorder="1" applyAlignment="1">
      <alignment vertical="center"/>
    </xf>
    <xf numFmtId="0" fontId="2" fillId="4" borderId="21" xfId="0" applyFont="1" applyFill="1" applyBorder="1" applyAlignment="1">
      <alignment vertical="center"/>
    </xf>
    <xf numFmtId="0" fontId="18" fillId="0" borderId="0" xfId="0" applyFont="1" applyAlignment="1">
      <alignment vertical="center"/>
    </xf>
    <xf numFmtId="3" fontId="22" fillId="4" borderId="22" xfId="0" applyNumberFormat="1" applyFont="1" applyFill="1" applyBorder="1" applyAlignment="1">
      <alignment vertical="center"/>
    </xf>
    <xf numFmtId="0" fontId="18" fillId="4" borderId="23" xfId="0" applyFont="1" applyFill="1" applyBorder="1" applyAlignment="1">
      <alignment vertical="center"/>
    </xf>
    <xf numFmtId="0" fontId="1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2" borderId="13" xfId="0" applyFont="1" applyFill="1" applyBorder="1" applyAlignment="1">
      <alignment horizontal="center" vertical="top" wrapText="1"/>
    </xf>
    <xf numFmtId="49" fontId="17" fillId="2" borderId="2" xfId="0" applyNumberFormat="1" applyFont="1" applyFill="1" applyBorder="1" applyAlignment="1">
      <alignment horizontal="center" vertical="center" wrapText="1"/>
    </xf>
    <xf numFmtId="49" fontId="3" fillId="0" borderId="0" xfId="0" applyNumberFormat="1" applyFont="1" applyAlignment="1">
      <alignment horizontal="center" vertical="center" wrapText="1"/>
    </xf>
    <xf numFmtId="0" fontId="2" fillId="0" borderId="1" xfId="0" applyFont="1" applyBorder="1" applyAlignment="1">
      <alignment horizontal="center" vertical="top"/>
    </xf>
    <xf numFmtId="0" fontId="2" fillId="0" borderId="13" xfId="0" applyFont="1" applyBorder="1" applyAlignment="1">
      <alignment horizontal="center" vertical="top" wrapText="1"/>
    </xf>
    <xf numFmtId="0" fontId="18" fillId="0" borderId="1" xfId="0" applyFont="1" applyBorder="1" applyAlignment="1">
      <alignment horizontal="center" vertical="top"/>
    </xf>
    <xf numFmtId="9" fontId="13" fillId="3" borderId="17" xfId="0" applyNumberFormat="1" applyFont="1" applyFill="1" applyBorder="1" applyAlignment="1">
      <alignment horizontal="center" vertical="top"/>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49" fontId="13" fillId="0" borderId="0" xfId="0" applyNumberFormat="1" applyFont="1" applyAlignment="1">
      <alignment horizontal="left" vertical="top"/>
    </xf>
    <xf numFmtId="0" fontId="2" fillId="0" borderId="0" xfId="0" applyFont="1" applyAlignment="1">
      <alignment horizontal="center" vertical="top" wrapText="1"/>
    </xf>
    <xf numFmtId="0" fontId="3" fillId="2" borderId="1" xfId="0" applyFont="1" applyFill="1" applyBorder="1" applyAlignment="1">
      <alignment horizontal="center" vertical="center" wrapText="1"/>
    </xf>
    <xf numFmtId="49" fontId="17" fillId="2" borderId="1" xfId="0" applyNumberFormat="1" applyFont="1" applyFill="1" applyBorder="1" applyAlignment="1">
      <alignment horizontal="center" wrapText="1"/>
    </xf>
    <xf numFmtId="9" fontId="2" fillId="0" borderId="1" xfId="0" applyNumberFormat="1" applyFont="1" applyBorder="1" applyAlignment="1">
      <alignment horizontal="center" vertical="top"/>
    </xf>
    <xf numFmtId="9" fontId="13" fillId="0" borderId="1" xfId="0" applyNumberFormat="1" applyFont="1" applyBorder="1" applyAlignment="1">
      <alignment horizontal="center" vertical="top"/>
    </xf>
    <xf numFmtId="4" fontId="13" fillId="0" borderId="0" xfId="0" applyNumberFormat="1" applyFont="1"/>
    <xf numFmtId="0" fontId="2" fillId="10" borderId="2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4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3" fillId="7" borderId="2" xfId="0" applyFont="1" applyFill="1" applyBorder="1" applyAlignment="1">
      <alignment horizontal="center" vertical="top"/>
    </xf>
    <xf numFmtId="0" fontId="13" fillId="7" borderId="3" xfId="0" applyFont="1" applyFill="1" applyBorder="1" applyAlignment="1">
      <alignment vertical="top"/>
    </xf>
    <xf numFmtId="0" fontId="13" fillId="7" borderId="4" xfId="0" applyFont="1" applyFill="1" applyBorder="1" applyAlignment="1">
      <alignment vertical="top"/>
    </xf>
    <xf numFmtId="0" fontId="13" fillId="7" borderId="4" xfId="0" applyFont="1" applyFill="1" applyBorder="1" applyAlignment="1">
      <alignment vertical="top" wrapText="1"/>
    </xf>
    <xf numFmtId="3" fontId="2" fillId="0" borderId="10" xfId="0" applyNumberFormat="1" applyFont="1" applyBorder="1" applyAlignment="1">
      <alignment horizontal="center" vertical="center"/>
    </xf>
    <xf numFmtId="0" fontId="2" fillId="10" borderId="32" xfId="0" applyFont="1" applyFill="1" applyBorder="1" applyAlignment="1">
      <alignment horizontal="center" vertical="center" wrapText="1"/>
    </xf>
    <xf numFmtId="0" fontId="2" fillId="0" borderId="32" xfId="0" applyFont="1" applyBorder="1" applyAlignment="1">
      <alignment horizontal="center" vertical="center" wrapText="1"/>
    </xf>
    <xf numFmtId="0" fontId="13" fillId="6" borderId="47" xfId="0" applyFont="1" applyFill="1" applyBorder="1" applyAlignment="1">
      <alignment horizontal="right" vertical="top"/>
    </xf>
    <xf numFmtId="0" fontId="13" fillId="6" borderId="48" xfId="0" applyFont="1" applyFill="1" applyBorder="1" applyAlignment="1">
      <alignment vertical="top"/>
    </xf>
    <xf numFmtId="0" fontId="13" fillId="6" borderId="48" xfId="0" applyFont="1" applyFill="1" applyBorder="1" applyAlignment="1">
      <alignment vertical="top" wrapText="1"/>
    </xf>
    <xf numFmtId="0" fontId="13" fillId="6" borderId="49" xfId="0" applyFont="1" applyFill="1" applyBorder="1" applyAlignment="1">
      <alignment vertical="top"/>
    </xf>
    <xf numFmtId="0" fontId="13" fillId="6" borderId="49" xfId="0" applyFont="1" applyFill="1" applyBorder="1" applyAlignment="1">
      <alignment vertical="top" wrapText="1"/>
    </xf>
    <xf numFmtId="3" fontId="2" fillId="0" borderId="3" xfId="0" applyNumberFormat="1" applyFont="1" applyBorder="1" applyAlignment="1">
      <alignment horizontal="center" vertical="center"/>
    </xf>
    <xf numFmtId="0" fontId="2" fillId="0" borderId="2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3" fontId="18" fillId="0" borderId="10" xfId="0" applyNumberFormat="1" applyFont="1" applyBorder="1" applyAlignment="1">
      <alignment horizontal="center" vertical="center"/>
    </xf>
    <xf numFmtId="0" fontId="13" fillId="8" borderId="2" xfId="0" applyFont="1" applyFill="1" applyBorder="1" applyAlignment="1">
      <alignment horizontal="center" vertical="top"/>
    </xf>
    <xf numFmtId="0" fontId="13" fillId="8" borderId="3" xfId="0" applyFont="1" applyFill="1" applyBorder="1" applyAlignment="1">
      <alignment vertical="top"/>
    </xf>
    <xf numFmtId="0" fontId="13" fillId="8" borderId="4" xfId="0" applyFont="1" applyFill="1" applyBorder="1" applyAlignment="1">
      <alignment vertical="top"/>
    </xf>
    <xf numFmtId="0" fontId="13" fillId="8" borderId="4" xfId="0" applyFont="1" applyFill="1" applyBorder="1" applyAlignment="1">
      <alignment vertical="top" wrapText="1"/>
    </xf>
    <xf numFmtId="0" fontId="13" fillId="9" borderId="47" xfId="0" applyFont="1" applyFill="1" applyBorder="1" applyAlignment="1">
      <alignment horizontal="right" vertical="top"/>
    </xf>
    <xf numFmtId="0" fontId="13" fillId="9" borderId="48" xfId="0" applyFont="1" applyFill="1" applyBorder="1" applyAlignment="1">
      <alignment vertical="top"/>
    </xf>
    <xf numFmtId="0" fontId="13" fillId="9" borderId="48" xfId="0" applyFont="1" applyFill="1" applyBorder="1" applyAlignment="1">
      <alignment vertical="top" wrapText="1"/>
    </xf>
    <xf numFmtId="0" fontId="13" fillId="9" borderId="49" xfId="0" applyFont="1" applyFill="1" applyBorder="1" applyAlignment="1">
      <alignment vertical="top"/>
    </xf>
    <xf numFmtId="0" fontId="13" fillId="9" borderId="49" xfId="0" applyFont="1" applyFill="1" applyBorder="1" applyAlignment="1">
      <alignment vertical="top" wrapText="1"/>
    </xf>
    <xf numFmtId="0" fontId="5" fillId="0" borderId="0" xfId="0" applyFont="1" applyAlignment="1">
      <alignment wrapText="1"/>
    </xf>
    <xf numFmtId="4" fontId="3" fillId="0" borderId="24" xfId="0" applyNumberFormat="1" applyFont="1" applyBorder="1" applyAlignment="1">
      <alignment vertical="center"/>
    </xf>
    <xf numFmtId="4" fontId="3" fillId="0" borderId="25" xfId="0" applyNumberFormat="1" applyFont="1" applyBorder="1" applyAlignment="1">
      <alignment vertical="center"/>
    </xf>
    <xf numFmtId="4" fontId="3" fillId="6" borderId="24" xfId="0" applyNumberFormat="1" applyFont="1" applyFill="1" applyBorder="1" applyAlignment="1">
      <alignment vertical="center"/>
    </xf>
    <xf numFmtId="4" fontId="3" fillId="6" borderId="25" xfId="0" applyNumberFormat="1" applyFont="1" applyFill="1" applyBorder="1" applyAlignment="1">
      <alignment vertical="center"/>
    </xf>
    <xf numFmtId="4" fontId="3" fillId="0" borderId="38" xfId="0" applyNumberFormat="1" applyFont="1" applyBorder="1" applyAlignment="1">
      <alignment vertical="center"/>
    </xf>
    <xf numFmtId="4" fontId="3" fillId="0" borderId="29" xfId="0" applyNumberFormat="1" applyFont="1" applyBorder="1" applyAlignment="1">
      <alignment vertical="center"/>
    </xf>
    <xf numFmtId="0" fontId="2" fillId="0" borderId="14" xfId="0" applyFont="1" applyBorder="1" applyAlignment="1">
      <alignment horizontal="center" vertical="center"/>
    </xf>
    <xf numFmtId="0" fontId="2" fillId="0" borderId="14" xfId="0" applyFont="1" applyBorder="1" applyAlignment="1">
      <alignment horizontal="left" vertical="top"/>
    </xf>
    <xf numFmtId="0" fontId="13" fillId="0" borderId="14" xfId="0" applyFont="1" applyBorder="1"/>
    <xf numFmtId="10" fontId="13" fillId="0" borderId="14" xfId="0" applyNumberFormat="1" applyFont="1" applyBorder="1" applyAlignment="1">
      <alignment horizontal="right"/>
    </xf>
    <xf numFmtId="10" fontId="13" fillId="0" borderId="14" xfId="0" applyNumberFormat="1" applyFont="1" applyBorder="1" applyAlignment="1">
      <alignment horizontal="right" vertical="center"/>
    </xf>
    <xf numFmtId="4" fontId="13" fillId="11" borderId="33" xfId="0" applyNumberFormat="1" applyFont="1" applyFill="1" applyBorder="1" applyAlignment="1">
      <alignment horizontal="center" vertical="center" wrapText="1"/>
    </xf>
    <xf numFmtId="4" fontId="13" fillId="12" borderId="37" xfId="0" applyNumberFormat="1" applyFont="1" applyFill="1" applyBorder="1" applyAlignment="1">
      <alignment horizontal="center" vertical="center" wrapText="1"/>
    </xf>
    <xf numFmtId="0" fontId="39" fillId="0" borderId="0" xfId="0" applyFont="1" applyAlignment="1">
      <alignment horizontal="left" vertical="center"/>
    </xf>
    <xf numFmtId="10" fontId="2" fillId="0" borderId="0" xfId="0" applyNumberFormat="1" applyFont="1" applyAlignment="1">
      <alignment horizontal="center" vertical="center"/>
    </xf>
    <xf numFmtId="10" fontId="15" fillId="0" borderId="0" xfId="0" applyNumberFormat="1" applyFont="1" applyAlignment="1">
      <alignment horizontal="center" vertical="center"/>
    </xf>
    <xf numFmtId="4" fontId="13" fillId="13" borderId="37" xfId="0" applyNumberFormat="1" applyFont="1" applyFill="1" applyBorder="1" applyAlignment="1">
      <alignment horizontal="center" vertical="center" wrapText="1"/>
    </xf>
    <xf numFmtId="4" fontId="22" fillId="14" borderId="37" xfId="0" applyNumberFormat="1" applyFont="1" applyFill="1" applyBorder="1" applyAlignment="1">
      <alignment horizontal="center" vertical="center" wrapText="1"/>
    </xf>
    <xf numFmtId="4" fontId="22" fillId="0" borderId="38" xfId="0" applyNumberFormat="1" applyFont="1" applyBorder="1" applyAlignment="1">
      <alignment vertical="center"/>
    </xf>
    <xf numFmtId="4" fontId="32" fillId="0" borderId="24" xfId="0" applyNumberFormat="1" applyFont="1" applyBorder="1" applyAlignment="1">
      <alignment horizontal="center" vertical="center" wrapText="1"/>
    </xf>
    <xf numFmtId="1" fontId="34" fillId="5" borderId="24" xfId="0" applyNumberFormat="1" applyFont="1" applyFill="1" applyBorder="1" applyAlignment="1">
      <alignment horizontal="center" vertical="center" wrapText="1"/>
    </xf>
    <xf numFmtId="3" fontId="22" fillId="0" borderId="0" xfId="0" applyNumberFormat="1" applyFont="1" applyAlignment="1">
      <alignment horizontal="center" vertical="center"/>
    </xf>
    <xf numFmtId="4" fontId="3" fillId="0" borderId="0" xfId="0" applyNumberFormat="1" applyFont="1" applyAlignment="1">
      <alignment vertical="center"/>
    </xf>
    <xf numFmtId="4" fontId="22" fillId="0" borderId="0" xfId="0" applyNumberFormat="1" applyFont="1" applyAlignment="1">
      <alignment vertical="center"/>
    </xf>
    <xf numFmtId="9" fontId="13" fillId="0" borderId="0" xfId="0" applyNumberFormat="1" applyFont="1" applyAlignment="1">
      <alignment horizontal="center" vertical="center"/>
    </xf>
    <xf numFmtId="4" fontId="42" fillId="15" borderId="34" xfId="0" applyNumberFormat="1" applyFont="1" applyFill="1" applyBorder="1" applyAlignment="1">
      <alignment horizontal="center" vertical="center" wrapText="1"/>
    </xf>
    <xf numFmtId="4" fontId="42" fillId="0" borderId="36" xfId="0" applyNumberFormat="1" applyFont="1" applyBorder="1" applyAlignment="1">
      <alignment horizontal="center" vertical="center" wrapText="1"/>
    </xf>
    <xf numFmtId="1" fontId="43" fillId="5" borderId="36" xfId="0" applyNumberFormat="1" applyFont="1" applyFill="1" applyBorder="1" applyAlignment="1">
      <alignment horizontal="center" vertical="center" wrapText="1"/>
    </xf>
    <xf numFmtId="4" fontId="44" fillId="0" borderId="36" xfId="0" applyNumberFormat="1" applyFont="1" applyBorder="1" applyAlignment="1">
      <alignment vertical="center"/>
    </xf>
    <xf numFmtId="4" fontId="44" fillId="6" borderId="36" xfId="0" applyNumberFormat="1" applyFont="1" applyFill="1" applyBorder="1" applyAlignment="1">
      <alignment vertical="center"/>
    </xf>
    <xf numFmtId="4" fontId="42" fillId="0" borderId="31" xfId="0" applyNumberFormat="1" applyFont="1" applyBorder="1" applyAlignment="1">
      <alignment vertical="center"/>
    </xf>
    <xf numFmtId="0" fontId="18" fillId="0" borderId="1" xfId="0" applyFont="1" applyBorder="1" applyAlignment="1">
      <alignment vertical="top" wrapText="1"/>
    </xf>
    <xf numFmtId="0" fontId="8" fillId="0" borderId="0" xfId="0" applyFont="1" applyAlignment="1">
      <alignment vertical="top"/>
    </xf>
    <xf numFmtId="3" fontId="18" fillId="0" borderId="25" xfId="0" applyNumberFormat="1" applyFont="1" applyBorder="1" applyAlignment="1">
      <alignment horizontal="center" vertical="center"/>
    </xf>
    <xf numFmtId="3" fontId="13" fillId="2" borderId="10" xfId="0" applyNumberFormat="1" applyFont="1" applyFill="1" applyBorder="1" applyAlignment="1">
      <alignment horizontal="center" vertical="center"/>
    </xf>
    <xf numFmtId="0" fontId="45" fillId="0" borderId="0" xfId="0" applyFont="1" applyAlignment="1">
      <alignment vertical="top" wrapText="1"/>
    </xf>
    <xf numFmtId="0" fontId="46" fillId="0" borderId="0" xfId="0" applyFont="1" applyAlignment="1">
      <alignment vertical="top" wrapText="1"/>
    </xf>
    <xf numFmtId="0" fontId="46" fillId="0" borderId="14" xfId="0" applyFont="1" applyBorder="1" applyAlignment="1">
      <alignment horizontal="center" vertical="top" wrapText="1"/>
    </xf>
    <xf numFmtId="49" fontId="46" fillId="0" borderId="14" xfId="0" applyNumberFormat="1" applyFont="1" applyBorder="1" applyAlignment="1">
      <alignment horizontal="center" vertical="top" wrapText="1"/>
    </xf>
    <xf numFmtId="0" fontId="47" fillId="0" borderId="14" xfId="0" applyFont="1" applyBorder="1" applyAlignment="1">
      <alignment horizontal="center" vertical="top" wrapText="1"/>
    </xf>
    <xf numFmtId="0" fontId="48" fillId="13" borderId="14" xfId="0" applyFont="1" applyFill="1" applyBorder="1" applyAlignment="1">
      <alignment horizontal="center" vertical="center" wrapText="1"/>
    </xf>
    <xf numFmtId="0" fontId="13" fillId="13" borderId="14" xfId="0" applyFont="1" applyFill="1" applyBorder="1" applyAlignment="1">
      <alignment horizontal="center" vertical="center"/>
    </xf>
    <xf numFmtId="3" fontId="18" fillId="0" borderId="14" xfId="0" applyNumberFormat="1" applyFont="1" applyBorder="1" applyAlignment="1">
      <alignment horizontal="center" vertical="center"/>
    </xf>
    <xf numFmtId="0" fontId="13" fillId="2" borderId="14" xfId="0" applyFont="1" applyFill="1" applyBorder="1" applyAlignment="1">
      <alignment horizontal="center" vertical="top" wrapText="1"/>
    </xf>
    <xf numFmtId="3" fontId="13" fillId="2" borderId="14" xfId="0" applyNumberFormat="1" applyFont="1" applyFill="1" applyBorder="1" applyAlignment="1">
      <alignment horizontal="center" vertical="top" wrapText="1"/>
    </xf>
    <xf numFmtId="0" fontId="2" fillId="0" borderId="14" xfId="0" applyFont="1" applyBorder="1" applyAlignment="1">
      <alignment vertical="center"/>
    </xf>
    <xf numFmtId="3" fontId="13" fillId="3" borderId="50" xfId="0" applyNumberFormat="1" applyFont="1" applyFill="1" applyBorder="1" applyAlignment="1">
      <alignment horizontal="center" vertical="center"/>
    </xf>
    <xf numFmtId="3" fontId="22" fillId="3" borderId="53" xfId="0" applyNumberFormat="1" applyFont="1" applyFill="1" applyBorder="1" applyAlignment="1">
      <alignment horizontal="center" vertical="center"/>
    </xf>
    <xf numFmtId="3" fontId="2" fillId="0" borderId="1" xfId="0" applyNumberFormat="1" applyFont="1" applyBorder="1" applyAlignment="1">
      <alignment horizontal="center" vertical="top"/>
    </xf>
    <xf numFmtId="3" fontId="13" fillId="0" borderId="0" xfId="0" applyNumberFormat="1" applyFont="1" applyAlignment="1">
      <alignment horizontal="center" vertical="top" wrapText="1"/>
    </xf>
    <xf numFmtId="3" fontId="18" fillId="0" borderId="0" xfId="0" applyNumberFormat="1" applyFont="1" applyAlignment="1">
      <alignment horizontal="center" vertical="center"/>
    </xf>
    <xf numFmtId="3" fontId="13" fillId="2" borderId="56" xfId="0" applyNumberFormat="1" applyFont="1" applyFill="1" applyBorder="1" applyAlignment="1">
      <alignment horizontal="center" vertical="top" wrapText="1"/>
    </xf>
    <xf numFmtId="3" fontId="13" fillId="2" borderId="57" xfId="0" applyNumberFormat="1" applyFont="1" applyFill="1" applyBorder="1" applyAlignment="1">
      <alignment horizontal="center" vertical="top" wrapText="1"/>
    </xf>
    <xf numFmtId="3" fontId="18" fillId="0" borderId="56" xfId="0" applyNumberFormat="1" applyFont="1" applyBorder="1" applyAlignment="1">
      <alignment horizontal="center" vertical="center"/>
    </xf>
    <xf numFmtId="3" fontId="18" fillId="0" borderId="57" xfId="0" applyNumberFormat="1" applyFont="1" applyBorder="1" applyAlignment="1">
      <alignment horizontal="center" vertical="center"/>
    </xf>
    <xf numFmtId="4" fontId="18" fillId="0" borderId="0" xfId="0" applyNumberFormat="1" applyFont="1" applyAlignment="1">
      <alignment vertical="center"/>
    </xf>
    <xf numFmtId="0" fontId="2" fillId="0" borderId="24" xfId="0" applyFont="1" applyBorder="1" applyAlignment="1">
      <alignment horizontal="left" vertical="center"/>
    </xf>
    <xf numFmtId="0" fontId="18" fillId="0" borderId="24" xfId="0" applyFont="1" applyBorder="1" applyAlignment="1">
      <alignment horizontal="left" vertical="center"/>
    </xf>
    <xf numFmtId="0" fontId="2" fillId="6" borderId="24" xfId="0" applyFont="1" applyFill="1" applyBorder="1" applyAlignment="1">
      <alignment horizontal="left" vertical="center"/>
    </xf>
    <xf numFmtId="3" fontId="2" fillId="0" borderId="2" xfId="0" applyNumberFormat="1" applyFont="1" applyBorder="1" applyAlignment="1">
      <alignment horizontal="left" vertical="center"/>
    </xf>
    <xf numFmtId="3" fontId="2" fillId="0" borderId="24" xfId="0" applyNumberFormat="1" applyFont="1" applyBorder="1" applyAlignment="1">
      <alignment horizontal="left" vertical="center"/>
    </xf>
    <xf numFmtId="3" fontId="2" fillId="0" borderId="9" xfId="0" applyNumberFormat="1" applyFont="1" applyBorder="1" applyAlignment="1">
      <alignment horizontal="left" vertical="center"/>
    </xf>
    <xf numFmtId="3" fontId="2" fillId="0" borderId="1" xfId="0" applyNumberFormat="1"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3" fontId="2" fillId="0" borderId="1" xfId="0" applyNumberFormat="1" applyFont="1" applyBorder="1" applyAlignment="1">
      <alignment horizontal="left" vertical="center" wrapText="1"/>
    </xf>
    <xf numFmtId="0" fontId="3" fillId="0" borderId="27" xfId="0" applyFont="1" applyBorder="1" applyAlignment="1">
      <alignment horizontal="center" vertical="center"/>
    </xf>
    <xf numFmtId="3" fontId="3" fillId="0" borderId="2"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32" xfId="0" applyFont="1" applyBorder="1" applyAlignment="1">
      <alignment horizontal="center" vertical="center"/>
    </xf>
    <xf numFmtId="3" fontId="3" fillId="0" borderId="9" xfId="0" applyNumberFormat="1" applyFont="1" applyBorder="1" applyAlignment="1">
      <alignment horizontal="center" vertical="center"/>
    </xf>
    <xf numFmtId="3" fontId="2" fillId="0" borderId="32" xfId="0" applyNumberFormat="1" applyFont="1" applyBorder="1" applyAlignment="1">
      <alignment horizontal="left" vertical="center"/>
    </xf>
    <xf numFmtId="0" fontId="21" fillId="0" borderId="1" xfId="0" applyFont="1" applyBorder="1" applyAlignment="1">
      <alignment horizontal="center" vertical="center"/>
    </xf>
    <xf numFmtId="0" fontId="3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39" fillId="0" borderId="13"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vertical="top" wrapText="1"/>
    </xf>
    <xf numFmtId="0" fontId="19" fillId="7" borderId="82" xfId="0" applyFont="1" applyFill="1" applyBorder="1" applyAlignment="1">
      <alignment vertical="top" wrapText="1"/>
    </xf>
    <xf numFmtId="0" fontId="19" fillId="6" borderId="46" xfId="0" applyFont="1" applyFill="1" applyBorder="1" applyAlignment="1">
      <alignment vertical="top" wrapText="1"/>
    </xf>
    <xf numFmtId="0" fontId="2" fillId="0" borderId="83" xfId="0" applyFont="1" applyBorder="1" applyAlignment="1">
      <alignment horizontal="center" vertical="center" wrapText="1"/>
    </xf>
    <xf numFmtId="0" fontId="21" fillId="0" borderId="84" xfId="0" applyFont="1" applyBorder="1" applyAlignment="1">
      <alignment horizontal="center" vertical="center" wrapText="1"/>
    </xf>
    <xf numFmtId="0" fontId="2" fillId="0" borderId="25" xfId="0" applyFont="1" applyBorder="1" applyAlignment="1">
      <alignment horizontal="center" vertical="center" wrapText="1"/>
    </xf>
    <xf numFmtId="0" fontId="21" fillId="0" borderId="85" xfId="0" applyFont="1" applyBorder="1" applyAlignment="1">
      <alignment horizontal="center" vertical="center" wrapText="1"/>
    </xf>
    <xf numFmtId="0" fontId="2" fillId="0" borderId="78" xfId="0" applyFont="1" applyBorder="1" applyAlignment="1">
      <alignment horizontal="center" vertical="center" wrapText="1"/>
    </xf>
    <xf numFmtId="0" fontId="50" fillId="0" borderId="86" xfId="0" applyFont="1" applyBorder="1" applyAlignment="1">
      <alignment horizontal="center" vertical="center" wrapText="1"/>
    </xf>
    <xf numFmtId="0" fontId="50" fillId="0" borderId="85" xfId="0" applyFont="1" applyBorder="1" applyAlignment="1">
      <alignment horizontal="center" vertical="center" wrapText="1"/>
    </xf>
    <xf numFmtId="0" fontId="19" fillId="8" borderId="82" xfId="0" applyFont="1" applyFill="1" applyBorder="1" applyAlignment="1">
      <alignment vertical="top" wrapText="1"/>
    </xf>
    <xf numFmtId="0" fontId="19" fillId="9" borderId="46" xfId="0" applyFont="1" applyFill="1" applyBorder="1" applyAlignment="1">
      <alignment vertical="top" wrapText="1"/>
    </xf>
    <xf numFmtId="0" fontId="50" fillId="0" borderId="87" xfId="0" applyFont="1" applyBorder="1" applyAlignment="1">
      <alignment horizontal="center" vertical="center" wrapText="1"/>
    </xf>
    <xf numFmtId="0" fontId="21" fillId="0" borderId="0" xfId="0" applyFont="1" applyAlignment="1">
      <alignment horizontal="left" vertical="center"/>
    </xf>
    <xf numFmtId="0" fontId="2" fillId="0" borderId="71" xfId="0" applyFont="1" applyBorder="1" applyAlignment="1">
      <alignment horizontal="center" vertical="center"/>
    </xf>
    <xf numFmtId="0" fontId="44" fillId="0" borderId="1"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vertical="top"/>
    </xf>
    <xf numFmtId="0" fontId="2" fillId="0" borderId="0" xfId="0" applyFont="1" applyAlignment="1">
      <alignment horizontal="left" vertical="top" indent="2"/>
    </xf>
    <xf numFmtId="0" fontId="13" fillId="0" borderId="24" xfId="0" applyFont="1" applyBorder="1" applyAlignment="1">
      <alignment horizontal="center" vertical="top" wrapText="1"/>
    </xf>
    <xf numFmtId="0" fontId="13" fillId="0" borderId="70" xfId="0" applyFont="1" applyBorder="1" applyAlignment="1">
      <alignment horizontal="center" vertical="top" wrapText="1"/>
    </xf>
    <xf numFmtId="0" fontId="13" fillId="0" borderId="90" xfId="0" applyFont="1" applyBorder="1" applyAlignment="1">
      <alignment horizontal="center" vertical="top" wrapText="1"/>
    </xf>
    <xf numFmtId="0" fontId="13" fillId="0" borderId="91" xfId="0" applyFont="1" applyBorder="1" applyAlignment="1">
      <alignment horizontal="center" vertical="top" wrapText="1"/>
    </xf>
    <xf numFmtId="0" fontId="13" fillId="7" borderId="24" xfId="0" applyFont="1" applyFill="1" applyBorder="1" applyAlignment="1">
      <alignment horizontal="center" vertical="top"/>
    </xf>
    <xf numFmtId="0" fontId="13" fillId="7" borderId="24" xfId="0" applyFont="1" applyFill="1" applyBorder="1" applyAlignment="1">
      <alignment vertical="top"/>
    </xf>
    <xf numFmtId="0" fontId="13" fillId="7" borderId="25" xfId="0" applyFont="1" applyFill="1" applyBorder="1" applyAlignment="1">
      <alignment vertical="top"/>
    </xf>
    <xf numFmtId="0" fontId="13" fillId="7" borderId="92" xfId="0" applyFont="1" applyFill="1" applyBorder="1" applyAlignment="1">
      <alignment vertical="top"/>
    </xf>
    <xf numFmtId="0" fontId="13" fillId="7" borderId="24" xfId="0" applyFont="1" applyFill="1" applyBorder="1" applyAlignment="1">
      <alignment vertical="top" wrapText="1"/>
    </xf>
    <xf numFmtId="0" fontId="2" fillId="0" borderId="93" xfId="0" applyFont="1" applyBorder="1" applyAlignment="1">
      <alignment horizontal="center" vertical="center" wrapText="1"/>
    </xf>
    <xf numFmtId="0" fontId="39" fillId="0" borderId="24" xfId="0" applyFont="1" applyBorder="1" applyAlignment="1">
      <alignment horizontal="center" vertical="center"/>
    </xf>
    <xf numFmtId="0" fontId="39" fillId="0" borderId="24" xfId="0" applyFont="1" applyBorder="1" applyAlignment="1">
      <alignment horizontal="center" vertical="center" wrapText="1"/>
    </xf>
    <xf numFmtId="0" fontId="13" fillId="8" borderId="94" xfId="0" applyFont="1" applyFill="1" applyBorder="1" applyAlignment="1">
      <alignment horizontal="center" vertical="top"/>
    </xf>
    <xf numFmtId="0" fontId="13" fillId="8" borderId="95" xfId="0" applyFont="1" applyFill="1" applyBorder="1" applyAlignment="1">
      <alignment vertical="top"/>
    </xf>
    <xf numFmtId="0" fontId="13" fillId="8" borderId="92" xfId="0" applyFont="1" applyFill="1" applyBorder="1" applyAlignment="1">
      <alignment vertical="top"/>
    </xf>
    <xf numFmtId="0" fontId="13" fillId="8" borderId="92" xfId="0" applyFont="1" applyFill="1" applyBorder="1" applyAlignment="1">
      <alignment vertical="top" wrapText="1"/>
    </xf>
    <xf numFmtId="0" fontId="13" fillId="8" borderId="26" xfId="0" applyFont="1" applyFill="1" applyBorder="1" applyAlignment="1">
      <alignment vertical="top" wrapText="1"/>
    </xf>
    <xf numFmtId="0" fontId="2" fillId="0" borderId="96" xfId="0" applyFont="1" applyBorder="1" applyAlignment="1">
      <alignment horizontal="center" vertical="center"/>
    </xf>
    <xf numFmtId="0" fontId="2" fillId="0" borderId="97" xfId="0" applyFont="1" applyBorder="1" applyAlignment="1">
      <alignment horizontal="center" vertical="center"/>
    </xf>
    <xf numFmtId="0" fontId="2" fillId="0" borderId="97" xfId="0" applyFont="1" applyBorder="1" applyAlignment="1">
      <alignment horizontal="center" vertical="center" wrapText="1"/>
    </xf>
    <xf numFmtId="0" fontId="39" fillId="0" borderId="71" xfId="0" applyFont="1" applyBorder="1" applyAlignment="1">
      <alignment horizontal="center" vertical="center"/>
    </xf>
    <xf numFmtId="0" fontId="39" fillId="0" borderId="9" xfId="0" applyFont="1" applyBorder="1" applyAlignment="1">
      <alignment horizontal="center" vertical="center" wrapText="1"/>
    </xf>
    <xf numFmtId="0" fontId="39" fillId="0" borderId="72" xfId="0" applyFont="1" applyBorder="1" applyAlignment="1">
      <alignment horizontal="center" vertical="center" wrapText="1"/>
    </xf>
    <xf numFmtId="0" fontId="39" fillId="0" borderId="69" xfId="0" applyFont="1" applyBorder="1" applyAlignment="1">
      <alignment horizontal="center" vertical="center"/>
    </xf>
    <xf numFmtId="0" fontId="39" fillId="0" borderId="76" xfId="0" applyFont="1" applyBorder="1" applyAlignment="1">
      <alignment horizontal="center" vertical="center" wrapText="1"/>
    </xf>
    <xf numFmtId="0" fontId="39" fillId="0" borderId="74" xfId="0" applyFont="1" applyBorder="1" applyAlignment="1">
      <alignment horizontal="center" vertical="center" wrapText="1"/>
    </xf>
    <xf numFmtId="3" fontId="13" fillId="3" borderId="46" xfId="0" applyNumberFormat="1" applyFont="1" applyFill="1" applyBorder="1" applyAlignment="1">
      <alignment horizontal="center" vertical="center"/>
    </xf>
    <xf numFmtId="4" fontId="13" fillId="16" borderId="33" xfId="0" applyNumberFormat="1" applyFont="1" applyFill="1" applyBorder="1" applyAlignment="1">
      <alignment horizontal="center" vertical="center" wrapText="1"/>
    </xf>
    <xf numFmtId="0" fontId="38" fillId="0" borderId="0" xfId="0" applyFont="1" applyAlignment="1">
      <alignment vertical="top"/>
    </xf>
    <xf numFmtId="3" fontId="38" fillId="0" borderId="0" xfId="0" applyNumberFormat="1" applyFont="1" applyAlignment="1">
      <alignment horizontal="center" vertical="center"/>
    </xf>
    <xf numFmtId="3" fontId="13" fillId="2" borderId="44" xfId="0" applyNumberFormat="1" applyFont="1" applyFill="1" applyBorder="1" applyAlignment="1">
      <alignment horizontal="center" vertical="top" wrapText="1"/>
    </xf>
    <xf numFmtId="0" fontId="13" fillId="2" borderId="24" xfId="0" applyFont="1" applyFill="1" applyBorder="1" applyAlignment="1">
      <alignment horizontal="center" vertical="top" wrapText="1"/>
    </xf>
    <xf numFmtId="3" fontId="13" fillId="2" borderId="24" xfId="0" applyNumberFormat="1" applyFont="1" applyFill="1" applyBorder="1" applyAlignment="1">
      <alignment horizontal="center" vertical="top" wrapText="1"/>
    </xf>
    <xf numFmtId="0" fontId="52" fillId="0" borderId="0" xfId="0" applyFont="1" applyAlignment="1">
      <alignment vertical="center"/>
    </xf>
    <xf numFmtId="0" fontId="53" fillId="0" borderId="0" xfId="0" applyFont="1" applyAlignment="1">
      <alignment vertical="center"/>
    </xf>
    <xf numFmtId="0" fontId="13" fillId="0" borderId="24" xfId="0" applyFont="1" applyBorder="1" applyAlignment="1">
      <alignment vertical="center"/>
    </xf>
    <xf numFmtId="3" fontId="13" fillId="2" borderId="24" xfId="0" applyNumberFormat="1" applyFont="1" applyFill="1" applyBorder="1" applyAlignment="1">
      <alignment horizontal="center" vertical="center"/>
    </xf>
    <xf numFmtId="3" fontId="2" fillId="0" borderId="102" xfId="0" applyNumberFormat="1" applyFont="1" applyBorder="1" applyAlignment="1">
      <alignment horizontal="center" vertical="center"/>
    </xf>
    <xf numFmtId="3" fontId="2" fillId="0" borderId="103" xfId="0" applyNumberFormat="1" applyFont="1" applyBorder="1" applyAlignment="1">
      <alignment horizontal="center" vertical="center"/>
    </xf>
    <xf numFmtId="3" fontId="2" fillId="0" borderId="104" xfId="0" applyNumberFormat="1" applyFont="1" applyBorder="1" applyAlignment="1">
      <alignment horizontal="center" vertical="center"/>
    </xf>
    <xf numFmtId="3" fontId="13" fillId="2" borderId="106" xfId="0" applyNumberFormat="1" applyFont="1" applyFill="1" applyBorder="1" applyAlignment="1">
      <alignment horizontal="center" vertical="top" wrapText="1"/>
    </xf>
    <xf numFmtId="3" fontId="13" fillId="2" borderId="107" xfId="0" applyNumberFormat="1" applyFont="1" applyFill="1" applyBorder="1" applyAlignment="1">
      <alignment horizontal="center" vertical="top" wrapText="1"/>
    </xf>
    <xf numFmtId="3" fontId="13" fillId="2" borderId="108" xfId="0" applyNumberFormat="1" applyFont="1" applyFill="1" applyBorder="1" applyAlignment="1">
      <alignment horizontal="center" vertical="top" wrapText="1"/>
    </xf>
    <xf numFmtId="0" fontId="2" fillId="6" borderId="14" xfId="0" applyFont="1" applyFill="1" applyBorder="1" applyAlignment="1">
      <alignment vertical="center"/>
    </xf>
    <xf numFmtId="0" fontId="2" fillId="6" borderId="14" xfId="0" applyFont="1" applyFill="1" applyBorder="1" applyAlignment="1">
      <alignment horizontal="center" vertical="center"/>
    </xf>
    <xf numFmtId="3" fontId="18" fillId="0" borderId="111" xfId="0" applyNumberFormat="1" applyFont="1" applyBorder="1" applyAlignment="1">
      <alignment horizontal="center" vertical="center"/>
    </xf>
    <xf numFmtId="3" fontId="18" fillId="0" borderId="54" xfId="0" applyNumberFormat="1" applyFont="1" applyBorder="1" applyAlignment="1">
      <alignment horizontal="center" vertical="center"/>
    </xf>
    <xf numFmtId="3" fontId="22" fillId="0" borderId="112" xfId="0" applyNumberFormat="1" applyFont="1" applyBorder="1" applyAlignment="1">
      <alignment horizontal="center" vertical="center"/>
    </xf>
    <xf numFmtId="3" fontId="22" fillId="0" borderId="113" xfId="0" applyNumberFormat="1" applyFont="1" applyBorder="1" applyAlignment="1">
      <alignment horizontal="center" vertical="center"/>
    </xf>
    <xf numFmtId="3" fontId="18" fillId="0" borderId="44" xfId="0" applyNumberFormat="1" applyFont="1" applyBorder="1" applyAlignment="1">
      <alignment horizontal="center" vertical="center"/>
    </xf>
    <xf numFmtId="3" fontId="22" fillId="0" borderId="56" xfId="0" applyNumberFormat="1" applyFont="1" applyBorder="1" applyAlignment="1">
      <alignment horizontal="center" vertical="center"/>
    </xf>
    <xf numFmtId="3" fontId="13" fillId="3" borderId="114" xfId="0" applyNumberFormat="1" applyFont="1" applyFill="1" applyBorder="1" applyAlignment="1">
      <alignment horizontal="center" vertical="center"/>
    </xf>
    <xf numFmtId="3" fontId="22" fillId="3" borderId="28" xfId="0" applyNumberFormat="1" applyFont="1" applyFill="1" applyBorder="1" applyAlignment="1">
      <alignment horizontal="center" vertical="center"/>
    </xf>
    <xf numFmtId="3" fontId="22" fillId="3" borderId="38" xfId="0" applyNumberFormat="1" applyFont="1" applyFill="1" applyBorder="1" applyAlignment="1">
      <alignment horizontal="center" vertical="center"/>
    </xf>
    <xf numFmtId="3" fontId="22" fillId="3" borderId="29" xfId="0" applyNumberFormat="1" applyFont="1" applyFill="1" applyBorder="1" applyAlignment="1">
      <alignment horizontal="center" vertical="center"/>
    </xf>
    <xf numFmtId="3" fontId="22" fillId="3" borderId="30" xfId="0" applyNumberFormat="1" applyFont="1" applyFill="1" applyBorder="1" applyAlignment="1">
      <alignment horizontal="center" vertical="center"/>
    </xf>
    <xf numFmtId="3" fontId="22" fillId="3" borderId="31" xfId="0" applyNumberFormat="1" applyFont="1" applyFill="1" applyBorder="1" applyAlignment="1">
      <alignment horizontal="center" vertical="center"/>
    </xf>
    <xf numFmtId="0" fontId="18" fillId="0" borderId="14" xfId="0" applyFont="1" applyBorder="1" applyAlignment="1">
      <alignmen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13" fillId="2" borderId="1" xfId="0" applyFont="1" applyFill="1" applyBorder="1" applyAlignment="1">
      <alignment horizontal="center"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40" fillId="0" borderId="1" xfId="0" applyFont="1" applyBorder="1" applyAlignment="1">
      <alignment horizontal="center" vertical="center" wrapText="1"/>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0" fontId="3"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8" fillId="0" borderId="13" xfId="0" applyFont="1" applyBorder="1" applyAlignment="1">
      <alignment horizontal="center" vertical="top" wrapText="1"/>
    </xf>
    <xf numFmtId="0" fontId="18" fillId="0" borderId="16" xfId="0" applyFont="1" applyBorder="1" applyAlignment="1">
      <alignment horizontal="center" vertical="top" wrapText="1"/>
    </xf>
    <xf numFmtId="0" fontId="18" fillId="0" borderId="15" xfId="0" applyFont="1" applyBorder="1" applyAlignment="1">
      <alignment horizontal="center" vertical="top" wrapText="1"/>
    </xf>
    <xf numFmtId="0" fontId="13" fillId="2" borderId="2" xfId="0" applyFont="1" applyFill="1" applyBorder="1" applyAlignment="1">
      <alignment horizontal="center" vertical="top" wrapText="1"/>
    </xf>
    <xf numFmtId="0" fontId="13" fillId="2" borderId="6"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0" xfId="0" applyFont="1" applyFill="1" applyAlignment="1">
      <alignment horizontal="center" vertical="top" wrapText="1"/>
    </xf>
    <xf numFmtId="0" fontId="13" fillId="2" borderId="8" xfId="0" applyFont="1" applyFill="1" applyBorder="1" applyAlignment="1">
      <alignment horizontal="center" vertical="top" wrapText="1"/>
    </xf>
    <xf numFmtId="0" fontId="13" fillId="2" borderId="10" xfId="0" applyFont="1" applyFill="1" applyBorder="1" applyAlignment="1">
      <alignment horizontal="center" vertical="top" wrapText="1"/>
    </xf>
    <xf numFmtId="0" fontId="13" fillId="2" borderId="11" xfId="0" applyFont="1" applyFill="1" applyBorder="1" applyAlignment="1">
      <alignment horizontal="center" vertical="top" wrapText="1"/>
    </xf>
    <xf numFmtId="0" fontId="13" fillId="2" borderId="12" xfId="0" applyFont="1" applyFill="1" applyBorder="1" applyAlignment="1">
      <alignment horizontal="center" vertical="top" wrapText="1"/>
    </xf>
    <xf numFmtId="0" fontId="2" fillId="0" borderId="13" xfId="0" applyFont="1" applyBorder="1" applyAlignment="1">
      <alignment horizontal="center" vertical="top" wrapText="1"/>
    </xf>
    <xf numFmtId="0" fontId="2" fillId="0" borderId="16" xfId="0" applyFont="1" applyBorder="1" applyAlignment="1">
      <alignment horizontal="center" vertical="top" wrapText="1"/>
    </xf>
    <xf numFmtId="0" fontId="2" fillId="0" borderId="15" xfId="0" applyFont="1" applyBorder="1" applyAlignment="1">
      <alignment horizontal="center" vertical="top" wrapText="1"/>
    </xf>
    <xf numFmtId="0" fontId="2" fillId="0" borderId="1" xfId="0" applyFont="1" applyBorder="1" applyAlignment="1">
      <alignment horizontal="center" vertical="top" wrapText="1"/>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13" fillId="0" borderId="0" xfId="0" applyFont="1" applyAlignment="1">
      <alignment horizontal="center" vertical="top" wrapText="1"/>
    </xf>
    <xf numFmtId="0" fontId="13" fillId="0" borderId="0" xfId="0" applyFont="1" applyAlignment="1">
      <alignment horizontal="center" vertical="center" wrapText="1"/>
    </xf>
    <xf numFmtId="0" fontId="4" fillId="0" borderId="0" xfId="0" applyFont="1" applyAlignment="1">
      <alignment horizontal="left" vertical="top"/>
    </xf>
    <xf numFmtId="0" fontId="38" fillId="0" borderId="18" xfId="0" applyFont="1" applyBorder="1" applyAlignment="1">
      <alignment horizontal="center" vertical="top" wrapText="1"/>
    </xf>
    <xf numFmtId="0" fontId="38" fillId="0" borderId="19" xfId="0" applyFont="1" applyBorder="1" applyAlignment="1">
      <alignment horizontal="center" vertical="top" wrapText="1"/>
    </xf>
    <xf numFmtId="0" fontId="2" fillId="0" borderId="27" xfId="0" applyFont="1" applyBorder="1" applyAlignment="1">
      <alignment horizontal="center" vertical="center"/>
    </xf>
    <xf numFmtId="0" fontId="2" fillId="0" borderId="77" xfId="0" applyFont="1" applyBorder="1" applyAlignment="1">
      <alignment horizontal="center" vertical="center"/>
    </xf>
    <xf numFmtId="0" fontId="2" fillId="0" borderId="32" xfId="0" applyFont="1" applyBorder="1" applyAlignment="1">
      <alignment horizontal="center" vertical="center"/>
    </xf>
    <xf numFmtId="0" fontId="2" fillId="0" borderId="70" xfId="0" applyFont="1" applyBorder="1" applyAlignment="1">
      <alignment horizontal="center" vertical="center"/>
    </xf>
    <xf numFmtId="0" fontId="2" fillId="0" borderId="68" xfId="0" applyFont="1" applyBorder="1" applyAlignment="1">
      <alignment horizontal="center" vertical="center"/>
    </xf>
    <xf numFmtId="0" fontId="2" fillId="0" borderId="7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65" xfId="0" applyFont="1" applyBorder="1" applyAlignment="1">
      <alignment horizontal="center" vertical="center"/>
    </xf>
    <xf numFmtId="0" fontId="2" fillId="0" borderId="67" xfId="0" applyFont="1" applyBorder="1" applyAlignment="1">
      <alignment horizontal="center" vertical="center"/>
    </xf>
    <xf numFmtId="0" fontId="2" fillId="0" borderId="72" xfId="0" applyFont="1" applyBorder="1" applyAlignment="1">
      <alignment horizontal="center" vertical="center"/>
    </xf>
    <xf numFmtId="0" fontId="2" fillId="0" borderId="66"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xf>
    <xf numFmtId="0" fontId="2" fillId="0" borderId="69"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40" xfId="0" applyFont="1" applyBorder="1" applyAlignment="1">
      <alignment horizontal="center" vertical="center"/>
    </xf>
    <xf numFmtId="4" fontId="3" fillId="0" borderId="101" xfId="0" applyNumberFormat="1" applyFont="1" applyBorder="1" applyAlignment="1">
      <alignment horizontal="center" vertical="center"/>
    </xf>
    <xf numFmtId="4" fontId="3" fillId="0" borderId="59" xfId="0" applyNumberFormat="1" applyFont="1" applyBorder="1" applyAlignment="1">
      <alignment horizontal="center" vertical="center"/>
    </xf>
    <xf numFmtId="4" fontId="13" fillId="15" borderId="50" xfId="0" applyNumberFormat="1" applyFont="1" applyFill="1" applyBorder="1" applyAlignment="1">
      <alignment horizontal="center" vertical="center"/>
    </xf>
    <xf numFmtId="4" fontId="13" fillId="15" borderId="51" xfId="0" applyNumberFormat="1" applyFont="1" applyFill="1" applyBorder="1" applyAlignment="1">
      <alignment horizontal="center" vertical="center"/>
    </xf>
    <xf numFmtId="4" fontId="13" fillId="15" borderId="52" xfId="0" applyNumberFormat="1" applyFont="1" applyFill="1" applyBorder="1" applyAlignment="1">
      <alignment horizontal="center" vertical="center"/>
    </xf>
    <xf numFmtId="0" fontId="13" fillId="0" borderId="27" xfId="0" applyFont="1" applyBorder="1" applyAlignment="1">
      <alignment horizontal="center" vertical="center" wrapText="1"/>
    </xf>
    <xf numFmtId="0" fontId="13" fillId="0" borderId="32" xfId="0" applyFont="1" applyBorder="1" applyAlignment="1">
      <alignment horizontal="center" vertical="center" wrapText="1"/>
    </xf>
    <xf numFmtId="4" fontId="2" fillId="0" borderId="98" xfId="0" applyNumberFormat="1" applyFont="1" applyBorder="1" applyAlignment="1">
      <alignment horizontal="center" vertical="center"/>
    </xf>
    <xf numFmtId="4" fontId="2" fillId="0" borderId="99" xfId="0" applyNumberFormat="1" applyFont="1" applyBorder="1" applyAlignment="1">
      <alignment horizontal="center" vertical="center"/>
    </xf>
    <xf numFmtId="4" fontId="2" fillId="0" borderId="100" xfId="0" applyNumberFormat="1" applyFont="1" applyBorder="1" applyAlignment="1">
      <alignment horizontal="center" vertical="center"/>
    </xf>
    <xf numFmtId="0" fontId="2" fillId="0" borderId="0" xfId="0" applyFont="1" applyAlignment="1">
      <alignment horizontal="justify" vertical="top" wrapText="1"/>
    </xf>
    <xf numFmtId="0" fontId="2" fillId="0" borderId="1" xfId="0" applyFont="1" applyBorder="1" applyAlignment="1">
      <alignment horizontal="center" vertical="center"/>
    </xf>
    <xf numFmtId="0" fontId="2" fillId="0" borderId="0" xfId="0" applyFont="1" applyAlignment="1">
      <alignment horizontal="left" vertical="center"/>
    </xf>
    <xf numFmtId="0" fontId="13"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justify" vertical="top"/>
    </xf>
    <xf numFmtId="0" fontId="13" fillId="0" borderId="27" xfId="0" applyFont="1" applyBorder="1" applyAlignment="1">
      <alignment horizontal="center" vertical="top" wrapText="1"/>
    </xf>
    <xf numFmtId="0" fontId="13" fillId="0" borderId="40" xfId="0" applyFont="1" applyBorder="1" applyAlignment="1">
      <alignment horizontal="center" vertical="top" wrapText="1"/>
    </xf>
    <xf numFmtId="0" fontId="13" fillId="0" borderId="78" xfId="0" applyFont="1" applyBorder="1" applyAlignment="1">
      <alignment horizontal="center" vertical="top" wrapText="1"/>
    </xf>
    <xf numFmtId="0" fontId="13" fillId="0" borderId="80" xfId="0" applyFont="1" applyBorder="1" applyAlignment="1">
      <alignment horizontal="center" vertical="top" wrapText="1"/>
    </xf>
    <xf numFmtId="0" fontId="19" fillId="0" borderId="79" xfId="0" applyFont="1" applyBorder="1" applyAlignment="1">
      <alignment horizontal="center" vertical="top" wrapText="1"/>
    </xf>
    <xf numFmtId="0" fontId="19" fillId="0" borderId="81" xfId="0" applyFont="1" applyBorder="1" applyAlignment="1">
      <alignment horizontal="center" vertical="top" wrapText="1"/>
    </xf>
    <xf numFmtId="0" fontId="13" fillId="0" borderId="1" xfId="0" applyFont="1" applyBorder="1" applyAlignment="1">
      <alignment horizontal="center" vertical="top" wrapText="1"/>
    </xf>
    <xf numFmtId="0" fontId="13" fillId="0" borderId="13" xfId="0" applyFont="1" applyBorder="1" applyAlignment="1">
      <alignment horizontal="center" vertical="top" wrapText="1"/>
    </xf>
    <xf numFmtId="0" fontId="13" fillId="0" borderId="70" xfId="0" applyFont="1" applyBorder="1" applyAlignment="1">
      <alignment horizontal="center" vertical="top" wrapText="1"/>
    </xf>
    <xf numFmtId="0" fontId="13" fillId="0" borderId="75" xfId="0" applyFont="1" applyBorder="1" applyAlignment="1">
      <alignment horizontal="center" vertical="top" wrapText="1"/>
    </xf>
    <xf numFmtId="0" fontId="13" fillId="0" borderId="73" xfId="0" applyFont="1" applyBorder="1" applyAlignment="1">
      <alignment horizontal="center" vertical="top" wrapText="1"/>
    </xf>
    <xf numFmtId="0" fontId="2" fillId="0" borderId="24" xfId="0" applyFont="1" applyBorder="1" applyAlignment="1">
      <alignment horizontal="center" vertical="center" wrapText="1"/>
    </xf>
    <xf numFmtId="0" fontId="39" fillId="0" borderId="24" xfId="0" applyFont="1" applyBorder="1" applyAlignment="1">
      <alignment horizontal="center" vertical="center" wrapText="1"/>
    </xf>
    <xf numFmtId="0" fontId="2" fillId="0" borderId="97" xfId="0" applyFont="1" applyBorder="1" applyAlignment="1">
      <alignment horizontal="center" vertical="center"/>
    </xf>
    <xf numFmtId="0" fontId="39" fillId="0" borderId="9" xfId="0" applyFont="1" applyBorder="1" applyAlignment="1">
      <alignment horizontal="center" vertical="center" wrapText="1"/>
    </xf>
    <xf numFmtId="0" fontId="39" fillId="0" borderId="76" xfId="0" applyFont="1" applyBorder="1" applyAlignment="1">
      <alignment horizontal="center" vertical="center" wrapText="1"/>
    </xf>
    <xf numFmtId="0" fontId="13" fillId="0" borderId="41" xfId="0" applyFont="1" applyBorder="1" applyAlignment="1">
      <alignment horizontal="center" vertical="top" wrapText="1"/>
    </xf>
    <xf numFmtId="0" fontId="2" fillId="0" borderId="41" xfId="0" applyFont="1" applyBorder="1" applyAlignment="1">
      <alignment horizontal="left" vertical="top" wrapText="1"/>
    </xf>
    <xf numFmtId="0" fontId="2" fillId="0" borderId="41" xfId="0" applyFont="1" applyBorder="1" applyAlignment="1">
      <alignment horizontal="left" vertical="top"/>
    </xf>
    <xf numFmtId="0" fontId="13" fillId="6" borderId="42" xfId="0" applyFont="1" applyFill="1" applyBorder="1" applyAlignment="1">
      <alignment horizontal="center" vertical="top" wrapText="1"/>
    </xf>
    <xf numFmtId="0" fontId="13" fillId="6" borderId="43" xfId="0" applyFont="1" applyFill="1" applyBorder="1" applyAlignment="1">
      <alignment horizontal="center" vertical="top" wrapText="1"/>
    </xf>
    <xf numFmtId="0" fontId="13" fillId="7" borderId="42" xfId="0" applyFont="1" applyFill="1" applyBorder="1" applyAlignment="1">
      <alignment horizontal="center" vertical="top"/>
    </xf>
    <xf numFmtId="0" fontId="13" fillId="7" borderId="43" xfId="0" applyFont="1" applyFill="1" applyBorder="1" applyAlignment="1">
      <alignment horizontal="center" vertical="top"/>
    </xf>
    <xf numFmtId="0" fontId="13" fillId="6" borderId="42" xfId="0" applyFont="1" applyFill="1" applyBorder="1" applyAlignment="1">
      <alignment horizontal="left" vertical="top"/>
    </xf>
    <xf numFmtId="0" fontId="13" fillId="6" borderId="43" xfId="0" applyFont="1" applyFill="1" applyBorder="1" applyAlignment="1">
      <alignment horizontal="left" vertical="top"/>
    </xf>
    <xf numFmtId="0" fontId="18" fillId="0" borderId="41" xfId="0" applyFont="1" applyBorder="1" applyAlignment="1">
      <alignment horizontal="left" vertical="top" wrapText="1"/>
    </xf>
    <xf numFmtId="0" fontId="13" fillId="8" borderId="42" xfId="0" applyFont="1" applyFill="1" applyBorder="1" applyAlignment="1">
      <alignment horizontal="center" vertical="top"/>
    </xf>
    <xf numFmtId="0" fontId="13" fillId="8" borderId="43" xfId="0" applyFont="1" applyFill="1" applyBorder="1" applyAlignment="1">
      <alignment horizontal="center" vertical="top"/>
    </xf>
    <xf numFmtId="0" fontId="13" fillId="6" borderId="42" xfId="0" applyFont="1" applyFill="1" applyBorder="1" applyAlignment="1">
      <alignment horizontal="center" vertical="top"/>
    </xf>
    <xf numFmtId="0" fontId="13" fillId="6" borderId="43" xfId="0" applyFont="1" applyFill="1" applyBorder="1" applyAlignment="1">
      <alignment horizontal="center" vertical="top"/>
    </xf>
    <xf numFmtId="0" fontId="13" fillId="6" borderId="41" xfId="0" applyFont="1" applyFill="1" applyBorder="1" applyAlignment="1">
      <alignment horizontal="center" vertical="top"/>
    </xf>
    <xf numFmtId="0" fontId="13" fillId="9" borderId="42" xfId="0" applyFont="1" applyFill="1" applyBorder="1" applyAlignment="1">
      <alignment horizontal="center" vertical="top" wrapText="1"/>
    </xf>
    <xf numFmtId="0" fontId="13" fillId="9" borderId="43" xfId="0" applyFont="1" applyFill="1" applyBorder="1" applyAlignment="1">
      <alignment horizontal="center" vertical="top" wrapText="1"/>
    </xf>
    <xf numFmtId="0" fontId="13" fillId="9" borderId="41" xfId="0" applyFont="1" applyFill="1" applyBorder="1" applyAlignment="1">
      <alignment horizontal="center" vertical="top"/>
    </xf>
    <xf numFmtId="0" fontId="13" fillId="9" borderId="42" xfId="0" applyFont="1" applyFill="1" applyBorder="1" applyAlignment="1">
      <alignment horizontal="left" vertical="top"/>
    </xf>
    <xf numFmtId="0" fontId="13" fillId="9" borderId="43" xfId="0" applyFont="1" applyFill="1" applyBorder="1" applyAlignment="1">
      <alignment horizontal="left" vertical="top"/>
    </xf>
    <xf numFmtId="0" fontId="13" fillId="9" borderId="42" xfId="0" applyFont="1" applyFill="1" applyBorder="1" applyAlignment="1">
      <alignment horizontal="center" vertical="top"/>
    </xf>
    <xf numFmtId="0" fontId="13" fillId="9" borderId="43" xfId="0" applyFont="1" applyFill="1" applyBorder="1" applyAlignment="1">
      <alignment horizontal="center" vertical="top"/>
    </xf>
    <xf numFmtId="4" fontId="23" fillId="0" borderId="44" xfId="0" applyNumberFormat="1" applyFont="1" applyBorder="1" applyAlignment="1">
      <alignment horizontal="center" vertical="center"/>
    </xf>
    <xf numFmtId="4" fontId="23" fillId="0" borderId="45" xfId="0" applyNumberFormat="1" applyFont="1" applyBorder="1" applyAlignment="1">
      <alignment horizontal="center" vertical="center"/>
    </xf>
    <xf numFmtId="4" fontId="17" fillId="10" borderId="0" xfId="0" applyNumberFormat="1" applyFont="1" applyFill="1" applyAlignment="1">
      <alignment horizontal="left" vertical="center"/>
    </xf>
    <xf numFmtId="4" fontId="22" fillId="10" borderId="0" xfId="0" applyNumberFormat="1" applyFont="1" applyFill="1" applyAlignment="1">
      <alignment horizontal="left" vertical="center"/>
    </xf>
    <xf numFmtId="0" fontId="2" fillId="0" borderId="13" xfId="0" applyFont="1" applyBorder="1" applyAlignment="1">
      <alignment horizontal="left" vertical="top" wrapText="1"/>
    </xf>
    <xf numFmtId="0" fontId="2" fillId="0" borderId="16" xfId="0" applyFont="1" applyBorder="1" applyAlignment="1">
      <alignment horizontal="left" vertical="top" wrapText="1"/>
    </xf>
    <xf numFmtId="0" fontId="2" fillId="0" borderId="15" xfId="0" applyFont="1" applyBorder="1" applyAlignment="1">
      <alignment horizontal="left" vertical="top" wrapText="1"/>
    </xf>
    <xf numFmtId="0" fontId="3" fillId="0" borderId="0" xfId="0" applyFont="1" applyAlignment="1">
      <alignment horizontal="left" vertical="top" wrapText="1"/>
    </xf>
    <xf numFmtId="3" fontId="22" fillId="0" borderId="24" xfId="0" applyNumberFormat="1" applyFont="1" applyBorder="1" applyAlignment="1">
      <alignment horizontal="center" vertical="center"/>
    </xf>
    <xf numFmtId="0" fontId="13" fillId="0" borderId="0" xfId="0" applyFont="1" applyAlignment="1">
      <alignment horizontal="left" vertical="center"/>
    </xf>
    <xf numFmtId="3" fontId="18" fillId="0" borderId="24"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52" xfId="0" applyNumberFormat="1" applyFont="1" applyBorder="1" applyAlignment="1">
      <alignment horizontal="center" vertical="center"/>
    </xf>
    <xf numFmtId="3" fontId="13" fillId="2" borderId="63" xfId="0" applyNumberFormat="1" applyFont="1" applyFill="1" applyBorder="1" applyAlignment="1">
      <alignment horizontal="center" vertical="top" wrapText="1"/>
    </xf>
    <xf numFmtId="3" fontId="13" fillId="2" borderId="64" xfId="0" applyNumberFormat="1" applyFont="1" applyFill="1" applyBorder="1" applyAlignment="1">
      <alignment horizontal="center" vertical="top" wrapText="1"/>
    </xf>
    <xf numFmtId="3" fontId="13" fillId="2" borderId="54" xfId="0" applyNumberFormat="1" applyFont="1" applyFill="1" applyBorder="1" applyAlignment="1">
      <alignment horizontal="center" vertical="top" wrapText="1"/>
    </xf>
    <xf numFmtId="3" fontId="13" fillId="2" borderId="55" xfId="0" applyNumberFormat="1" applyFont="1" applyFill="1" applyBorder="1" applyAlignment="1">
      <alignment horizontal="center" vertical="top" wrapText="1"/>
    </xf>
    <xf numFmtId="3" fontId="13" fillId="2" borderId="44" xfId="0" applyNumberFormat="1" applyFont="1" applyFill="1" applyBorder="1" applyAlignment="1">
      <alignment horizontal="center" vertical="top" wrapText="1"/>
    </xf>
    <xf numFmtId="3" fontId="13" fillId="2" borderId="45" xfId="0" applyNumberFormat="1" applyFont="1" applyFill="1" applyBorder="1" applyAlignment="1">
      <alignment horizontal="center" vertical="top" wrapText="1"/>
    </xf>
    <xf numFmtId="3" fontId="13" fillId="0" borderId="62" xfId="0" applyNumberFormat="1" applyFont="1" applyBorder="1" applyAlignment="1">
      <alignment horizontal="center" vertical="top" wrapText="1"/>
    </xf>
    <xf numFmtId="3" fontId="13" fillId="0" borderId="0" xfId="0" applyNumberFormat="1" applyFont="1" applyAlignment="1">
      <alignment horizontal="center" vertical="top" wrapText="1"/>
    </xf>
    <xf numFmtId="3" fontId="2" fillId="0" borderId="58" xfId="0" applyNumberFormat="1" applyFont="1" applyBorder="1" applyAlignment="1">
      <alignment horizontal="center" vertical="center"/>
    </xf>
    <xf numFmtId="3" fontId="2" fillId="0" borderId="59" xfId="0" applyNumberFormat="1" applyFont="1" applyBorder="1" applyAlignment="1">
      <alignment horizontal="center" vertical="center"/>
    </xf>
    <xf numFmtId="3" fontId="2" fillId="0" borderId="60" xfId="0" applyNumberFormat="1" applyFont="1" applyBorder="1" applyAlignment="1">
      <alignment horizontal="center" vertical="center"/>
    </xf>
    <xf numFmtId="3" fontId="2" fillId="0" borderId="61" xfId="0" applyNumberFormat="1" applyFont="1" applyBorder="1" applyAlignment="1">
      <alignment horizontal="center" vertical="center"/>
    </xf>
    <xf numFmtId="3" fontId="2" fillId="0" borderId="62" xfId="0" applyNumberFormat="1" applyFont="1" applyBorder="1" applyAlignment="1">
      <alignment horizontal="center" vertical="center"/>
    </xf>
    <xf numFmtId="3" fontId="2" fillId="0" borderId="0" xfId="0" applyNumberFormat="1" applyFont="1" applyAlignment="1">
      <alignment horizontal="center" vertical="center"/>
    </xf>
    <xf numFmtId="3" fontId="22" fillId="0" borderId="0" xfId="0" applyNumberFormat="1" applyFont="1" applyAlignment="1">
      <alignment horizontal="center" vertical="center"/>
    </xf>
    <xf numFmtId="3" fontId="13" fillId="0" borderId="58" xfId="0" applyNumberFormat="1" applyFont="1" applyBorder="1" applyAlignment="1">
      <alignment horizontal="center" vertical="center"/>
    </xf>
    <xf numFmtId="3" fontId="13" fillId="0" borderId="62" xfId="0" applyNumberFormat="1" applyFont="1" applyBorder="1" applyAlignment="1">
      <alignment horizontal="center" vertical="center"/>
    </xf>
    <xf numFmtId="3" fontId="13" fillId="0" borderId="109" xfId="0" applyNumberFormat="1" applyFont="1" applyBorder="1" applyAlignment="1">
      <alignment horizontal="center" vertical="center"/>
    </xf>
    <xf numFmtId="3" fontId="13" fillId="0" borderId="105" xfId="0" applyNumberFormat="1" applyFont="1" applyBorder="1" applyAlignment="1">
      <alignment horizontal="center" vertical="center" wrapText="1"/>
    </xf>
    <xf numFmtId="3" fontId="13" fillId="0" borderId="57" xfId="0" applyNumberFormat="1" applyFont="1" applyBorder="1" applyAlignment="1">
      <alignment horizontal="center" vertical="center" wrapText="1"/>
    </xf>
    <xf numFmtId="3" fontId="13" fillId="0" borderId="110" xfId="0" applyNumberFormat="1" applyFont="1" applyBorder="1" applyAlignment="1">
      <alignment horizontal="center" vertical="center" wrapText="1"/>
    </xf>
    <xf numFmtId="3" fontId="22" fillId="6" borderId="24" xfId="0" applyNumberFormat="1" applyFont="1" applyFill="1" applyBorder="1" applyAlignment="1">
      <alignment horizontal="center" vertical="center"/>
    </xf>
    <xf numFmtId="3" fontId="27" fillId="0" borderId="24" xfId="0" applyNumberFormat="1" applyFont="1" applyBorder="1" applyAlignment="1">
      <alignment horizontal="center" vertical="center"/>
    </xf>
    <xf numFmtId="3" fontId="18" fillId="0" borderId="0" xfId="0" applyNumberFormat="1" applyFont="1" applyAlignment="1">
      <alignment horizontal="center" vertical="center"/>
    </xf>
  </cellXfs>
  <cellStyles count="1">
    <cellStyle name="Normal" xfId="0" builtinId="0"/>
  </cellStyles>
  <dxfs count="16">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dxf>
    <dxf>
      <fill>
        <patternFill>
          <bgColor theme="4" tint="0.59996337778862885"/>
        </patternFill>
      </fill>
    </dxf>
    <dxf>
      <font>
        <b/>
        <i val="0"/>
        <color rgb="FFFF0000"/>
      </font>
    </dxf>
    <dxf>
      <font>
        <b/>
        <i val="0"/>
        <color rgb="FFFF0000"/>
      </font>
      <fill>
        <patternFill patternType="none">
          <bgColor auto="1"/>
        </patternFill>
      </fill>
    </dxf>
  </dxfs>
  <tableStyles count="0" defaultTableStyle="TableStyleMedium2" defaultPivotStyle="PivotStyleLight16"/>
  <colors>
    <mruColors>
      <color rgb="FFEBF60A"/>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29306</xdr:colOff>
      <xdr:row>35</xdr:row>
      <xdr:rowOff>29308</xdr:rowOff>
    </xdr:from>
    <xdr:to>
      <xdr:col>4</xdr:col>
      <xdr:colOff>203828</xdr:colOff>
      <xdr:row>38</xdr:row>
      <xdr:rowOff>20977</xdr:rowOff>
    </xdr:to>
    <xdr:pic>
      <xdr:nvPicPr>
        <xdr:cNvPr id="3" name="Picture 2" descr="Text&#10;&#10;Description automatically generated with low confidence">
          <a:extLst>
            <a:ext uri="{FF2B5EF4-FFF2-40B4-BE49-F238E27FC236}">
              <a16:creationId xmlns:a16="http://schemas.microsoft.com/office/drawing/2014/main" id="{356786A7-16B8-4BDE-AA45-80EF647BBC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926" y="5965288"/>
          <a:ext cx="3513407" cy="482990"/>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20STUFF\2023\PUBLIC\ADI%20ECOLECT\Corespondenta_ADI\Date%20intrare%20Zona%202\1.%20Mun.%20T&#226;rgu%20Mures_partial\City%20M\Situatia%20date%20intrare%20Zona%202%20-%20TgMures_CM.xlsx" TargetMode="External"/><Relationship Id="rId1" Type="http://schemas.openxmlformats.org/officeDocument/2006/relationships/externalLinkPath" Target="file:///C:\-%20STUFF\2023\PUBLIC\ADI%20ECOLECT\Corespondenta_ADI\Date%20intrare%20Zona%202\1.%20Mun.%20T&#226;rgu%20Mures_partial\City%20M\Situatia%20date%20intrare%20Zona%202%20-%20TgMures_C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CKPIT"/>
      <sheetName val="Subterane"/>
      <sheetName val="Supraterane"/>
      <sheetName val="Tobogane"/>
      <sheetName val="DB_STRAZI"/>
    </sheetNames>
    <sheetDataSet>
      <sheetData sheetId="0"/>
      <sheetData sheetId="1"/>
      <sheetData sheetId="2"/>
      <sheetData sheetId="3"/>
      <sheetData sheetId="4">
        <row r="1">
          <cell r="A1" t="str">
            <v>CUS</v>
          </cell>
          <cell r="B1" t="str">
            <v>COD GIS</v>
          </cell>
          <cell r="C1" t="str">
            <v>Tip arteră</v>
          </cell>
          <cell r="D1" t="str">
            <v>Denumire actuală</v>
          </cell>
          <cell r="E1" t="str">
            <v>Traducere [HU]-Neoficial</v>
          </cell>
          <cell r="F1" t="str">
            <v>Tip arteră [HU]</v>
          </cell>
          <cell r="G1" t="str">
            <v>Zona</v>
          </cell>
          <cell r="H1" t="str">
            <v>Lungime</v>
          </cell>
          <cell r="I1" t="str">
            <v>S_trotuar</v>
          </cell>
          <cell r="J1" t="str">
            <v>S_strada</v>
          </cell>
          <cell r="K1" t="str">
            <v>Tonaj (t)</v>
          </cell>
          <cell r="L1" t="str">
            <v>Sensuri</v>
          </cell>
          <cell r="M1" t="str">
            <v>Benzi/sens</v>
          </cell>
          <cell r="N1" t="str">
            <v>Latime str.</v>
          </cell>
          <cell r="O1" t="str">
            <v>Observatie</v>
          </cell>
        </row>
        <row r="2">
          <cell r="A2">
            <v>10460</v>
          </cell>
          <cell r="B2">
            <v>876</v>
          </cell>
          <cell r="C2" t="str">
            <v>Bulevardul</v>
          </cell>
          <cell r="D2" t="str">
            <v>1 Decembrie 1918</v>
          </cell>
          <cell r="E2" t="str">
            <v>1918. december 1.</v>
          </cell>
          <cell r="F2" t="str">
            <v>sugárút</v>
          </cell>
          <cell r="G2" t="str">
            <v>TUDOR 1</v>
          </cell>
          <cell r="H2">
            <v>3445</v>
          </cell>
          <cell r="I2">
            <v>19703</v>
          </cell>
          <cell r="J2">
            <v>51530</v>
          </cell>
          <cell r="K2">
            <v>7.5</v>
          </cell>
          <cell r="L2">
            <v>2</v>
          </cell>
          <cell r="M2">
            <v>2</v>
          </cell>
        </row>
        <row r="3">
          <cell r="A3">
            <v>10459</v>
          </cell>
          <cell r="B3">
            <v>877</v>
          </cell>
          <cell r="C3" t="str">
            <v>Bulevardul</v>
          </cell>
          <cell r="D3" t="str">
            <v>1848</v>
          </cell>
          <cell r="E3" t="str">
            <v>1848-as</v>
          </cell>
          <cell r="F3" t="str">
            <v>sugárút</v>
          </cell>
          <cell r="G3" t="str">
            <v>1848</v>
          </cell>
          <cell r="H3">
            <v>1495</v>
          </cell>
          <cell r="I3">
            <v>13286</v>
          </cell>
          <cell r="J3">
            <v>27705</v>
          </cell>
          <cell r="K3">
            <v>7.5</v>
          </cell>
          <cell r="L3">
            <v>2</v>
          </cell>
          <cell r="M3">
            <v>1</v>
          </cell>
          <cell r="O3" t="str">
            <v>partial sens dublu cu doua benzi</v>
          </cell>
        </row>
        <row r="4">
          <cell r="A4">
            <v>10461</v>
          </cell>
          <cell r="B4">
            <v>878</v>
          </cell>
          <cell r="C4" t="str">
            <v>Bulevardul</v>
          </cell>
          <cell r="D4" t="str">
            <v>22 Decembrie 1989</v>
          </cell>
          <cell r="E4" t="str">
            <v>1989. december 22.</v>
          </cell>
          <cell r="F4" t="str">
            <v>sugárút</v>
          </cell>
          <cell r="G4" t="str">
            <v>7 NOIEMBRIE</v>
          </cell>
          <cell r="H4">
            <v>2068</v>
          </cell>
          <cell r="I4">
            <v>9779</v>
          </cell>
          <cell r="J4">
            <v>31122</v>
          </cell>
          <cell r="K4" t="str">
            <v>trafic greu</v>
          </cell>
          <cell r="L4">
            <v>2</v>
          </cell>
          <cell r="M4">
            <v>2</v>
          </cell>
        </row>
        <row r="5">
          <cell r="A5">
            <v>10463</v>
          </cell>
          <cell r="B5">
            <v>1517</v>
          </cell>
          <cell r="C5" t="str">
            <v>Strada</v>
          </cell>
          <cell r="D5" t="str">
            <v>8 Martie</v>
          </cell>
          <cell r="E5" t="str">
            <v>Március 8.</v>
          </cell>
          <cell r="F5" t="str">
            <v>utca</v>
          </cell>
          <cell r="G5" t="str">
            <v>MURESENI - BUDIULUI - DOJA</v>
          </cell>
          <cell r="H5">
            <v>1450</v>
          </cell>
          <cell r="I5">
            <v>2030</v>
          </cell>
          <cell r="J5">
            <v>10150</v>
          </cell>
          <cell r="K5">
            <v>7.5</v>
          </cell>
          <cell r="L5">
            <v>2</v>
          </cell>
          <cell r="M5">
            <v>1</v>
          </cell>
        </row>
        <row r="6">
          <cell r="A6">
            <v>10001</v>
          </cell>
          <cell r="B6">
            <v>882</v>
          </cell>
          <cell r="C6" t="str">
            <v>Strada</v>
          </cell>
          <cell r="D6" t="str">
            <v>Abrudului</v>
          </cell>
          <cell r="E6" t="str">
            <v>Abrudbánya</v>
          </cell>
          <cell r="F6" t="str">
            <v>utca</v>
          </cell>
          <cell r="G6" t="str">
            <v>7 NOIEMBRIE</v>
          </cell>
          <cell r="H6">
            <v>160</v>
          </cell>
          <cell r="I6">
            <v>768</v>
          </cell>
          <cell r="J6">
            <v>960</v>
          </cell>
          <cell r="K6">
            <v>7.5</v>
          </cell>
          <cell r="L6">
            <v>2</v>
          </cell>
          <cell r="M6">
            <v>1</v>
          </cell>
        </row>
        <row r="7">
          <cell r="A7">
            <v>10002</v>
          </cell>
          <cell r="B7">
            <v>873</v>
          </cell>
          <cell r="C7" t="str">
            <v>Strada</v>
          </cell>
          <cell r="D7" t="str">
            <v>Acarului</v>
          </cell>
          <cell r="E7" t="str">
            <v>Váltóőr</v>
          </cell>
          <cell r="F7" t="str">
            <v>utca</v>
          </cell>
          <cell r="G7" t="str">
            <v>MURESENI - BUDIULUI - DOJA</v>
          </cell>
          <cell r="H7">
            <v>140</v>
          </cell>
          <cell r="I7">
            <v>140</v>
          </cell>
          <cell r="J7">
            <v>840</v>
          </cell>
          <cell r="K7">
            <v>7.5</v>
          </cell>
          <cell r="L7">
            <v>2</v>
          </cell>
          <cell r="M7">
            <v>1</v>
          </cell>
        </row>
        <row r="8">
          <cell r="A8">
            <v>10175</v>
          </cell>
          <cell r="B8">
            <v>1477</v>
          </cell>
          <cell r="C8" t="str">
            <v>Strada</v>
          </cell>
          <cell r="D8" t="str">
            <v>Adrian Hidoș</v>
          </cell>
          <cell r="E8" t="str">
            <v>Adrian Hidoș</v>
          </cell>
          <cell r="F8" t="str">
            <v>utca</v>
          </cell>
          <cell r="G8" t="str">
            <v>1848</v>
          </cell>
          <cell r="H8">
            <v>350</v>
          </cell>
          <cell r="I8">
            <v>1050</v>
          </cell>
          <cell r="J8">
            <v>3150</v>
          </cell>
          <cell r="K8">
            <v>7.5</v>
          </cell>
          <cell r="L8">
            <v>2</v>
          </cell>
          <cell r="M8">
            <v>1</v>
          </cell>
        </row>
        <row r="9">
          <cell r="A9">
            <v>10348</v>
          </cell>
          <cell r="B9">
            <v>1706</v>
          </cell>
          <cell r="C9" t="str">
            <v>Strada</v>
          </cell>
          <cell r="D9" t="str">
            <v>Ady Endre</v>
          </cell>
          <cell r="E9" t="str">
            <v>Ady Endre</v>
          </cell>
          <cell r="F9" t="str">
            <v>utca</v>
          </cell>
          <cell r="G9" t="str">
            <v>ADY ENDRE -LIBERTATII</v>
          </cell>
          <cell r="H9">
            <v>1245</v>
          </cell>
          <cell r="I9">
            <v>4400</v>
          </cell>
          <cell r="J9">
            <v>7205</v>
          </cell>
          <cell r="K9">
            <v>7.5</v>
          </cell>
          <cell r="L9">
            <v>2</v>
          </cell>
          <cell r="M9">
            <v>1</v>
          </cell>
        </row>
        <row r="10">
          <cell r="A10">
            <v>10003</v>
          </cell>
          <cell r="B10">
            <v>883</v>
          </cell>
          <cell r="C10" t="str">
            <v>Strada</v>
          </cell>
          <cell r="D10" t="str">
            <v>Aeroportului</v>
          </cell>
          <cell r="E10" t="str">
            <v>Repülőtér</v>
          </cell>
          <cell r="F10" t="str">
            <v>utca</v>
          </cell>
          <cell r="G10" t="str">
            <v>MURESENI - BUDIULUI - DOJA</v>
          </cell>
          <cell r="H10">
            <v>190</v>
          </cell>
          <cell r="I10">
            <v>0</v>
          </cell>
          <cell r="J10">
            <v>874</v>
          </cell>
          <cell r="K10">
            <v>7.5</v>
          </cell>
          <cell r="L10">
            <v>2</v>
          </cell>
          <cell r="M10">
            <v>1</v>
          </cell>
        </row>
        <row r="11">
          <cell r="A11">
            <v>10004</v>
          </cell>
          <cell r="B11">
            <v>884</v>
          </cell>
          <cell r="C11" t="str">
            <v>Strada</v>
          </cell>
          <cell r="D11" t="str">
            <v>Agricultorilor</v>
          </cell>
          <cell r="E11" t="str">
            <v>Földműves</v>
          </cell>
          <cell r="F11" t="str">
            <v>utca</v>
          </cell>
          <cell r="G11" t="str">
            <v>UNIRII</v>
          </cell>
          <cell r="H11">
            <v>620</v>
          </cell>
          <cell r="I11">
            <v>1540</v>
          </cell>
          <cell r="J11">
            <v>4340</v>
          </cell>
          <cell r="K11">
            <v>7.5</v>
          </cell>
          <cell r="L11">
            <v>2</v>
          </cell>
          <cell r="M11">
            <v>1</v>
          </cell>
        </row>
        <row r="12">
          <cell r="A12">
            <v>10005</v>
          </cell>
          <cell r="B12">
            <v>885</v>
          </cell>
          <cell r="C12" t="str">
            <v>Strada</v>
          </cell>
          <cell r="D12" t="str">
            <v>Aiudului</v>
          </cell>
          <cell r="E12" t="str">
            <v>Nagyenyedi</v>
          </cell>
          <cell r="F12" t="str">
            <v>utca</v>
          </cell>
          <cell r="G12" t="str">
            <v>MURESENI - BUDIULUI - DOJA</v>
          </cell>
          <cell r="H12">
            <v>140</v>
          </cell>
          <cell r="I12">
            <v>140</v>
          </cell>
          <cell r="J12">
            <v>728</v>
          </cell>
          <cell r="K12">
            <v>7.5</v>
          </cell>
          <cell r="L12">
            <v>1</v>
          </cell>
          <cell r="M12">
            <v>1</v>
          </cell>
          <cell r="N12" t="str">
            <v>ingusta</v>
          </cell>
        </row>
        <row r="13">
          <cell r="A13">
            <v>10006</v>
          </cell>
          <cell r="B13">
            <v>886</v>
          </cell>
          <cell r="C13" t="str">
            <v>Strada</v>
          </cell>
          <cell r="D13" t="str">
            <v>Alba Iulia</v>
          </cell>
          <cell r="E13" t="str">
            <v>Gyulafehérvári</v>
          </cell>
          <cell r="F13" t="str">
            <v>utca</v>
          </cell>
          <cell r="G13" t="str">
            <v>MURESENI - BUDIULUI - DOJA</v>
          </cell>
          <cell r="H13">
            <v>470</v>
          </cell>
          <cell r="I13">
            <v>1410</v>
          </cell>
          <cell r="J13">
            <v>2820</v>
          </cell>
          <cell r="K13">
            <v>7.5</v>
          </cell>
          <cell r="L13">
            <v>1</v>
          </cell>
          <cell r="M13">
            <v>1</v>
          </cell>
        </row>
        <row r="14">
          <cell r="A14">
            <v>10007</v>
          </cell>
          <cell r="B14">
            <v>887</v>
          </cell>
          <cell r="C14" t="str">
            <v>Strada</v>
          </cell>
          <cell r="D14" t="str">
            <v>Albinei</v>
          </cell>
          <cell r="E14" t="str">
            <v>Méh</v>
          </cell>
          <cell r="F14" t="str">
            <v>utca</v>
          </cell>
          <cell r="G14" t="str">
            <v>MURESENI - BUDIULUI - DOJA</v>
          </cell>
          <cell r="H14">
            <v>180</v>
          </cell>
          <cell r="I14">
            <v>0</v>
          </cell>
          <cell r="J14">
            <v>1080</v>
          </cell>
          <cell r="K14">
            <v>7.5</v>
          </cell>
          <cell r="L14">
            <v>2</v>
          </cell>
          <cell r="M14">
            <v>1</v>
          </cell>
        </row>
        <row r="15">
          <cell r="A15">
            <v>10284</v>
          </cell>
          <cell r="B15">
            <v>1154</v>
          </cell>
          <cell r="C15" t="str">
            <v>Strada</v>
          </cell>
          <cell r="D15" t="str">
            <v>Alexandru Papiu Ilarian</v>
          </cell>
          <cell r="E15" t="str">
            <v>Alexandru Papiu Ilarian</v>
          </cell>
          <cell r="F15" t="str">
            <v>utca</v>
          </cell>
          <cell r="G15" t="str">
            <v>CORNEȘTI</v>
          </cell>
          <cell r="H15">
            <v>1073</v>
          </cell>
          <cell r="I15">
            <v>2899</v>
          </cell>
          <cell r="J15">
            <v>7409</v>
          </cell>
          <cell r="K15">
            <v>7.5</v>
          </cell>
          <cell r="L15">
            <v>2</v>
          </cell>
          <cell r="M15">
            <v>1</v>
          </cell>
        </row>
        <row r="16">
          <cell r="A16">
            <v>10444</v>
          </cell>
          <cell r="B16">
            <v>1288</v>
          </cell>
          <cell r="C16" t="str">
            <v>Strada</v>
          </cell>
          <cell r="D16" t="str">
            <v>Alexandru Vlahuţă</v>
          </cell>
          <cell r="E16" t="str">
            <v>Alexandru Vlahuţă</v>
          </cell>
          <cell r="F16" t="str">
            <v>utca</v>
          </cell>
          <cell r="G16" t="str">
            <v>7 NOIEMBRIE</v>
          </cell>
          <cell r="H16">
            <v>205</v>
          </cell>
          <cell r="I16">
            <v>698</v>
          </cell>
          <cell r="J16">
            <v>1230</v>
          </cell>
          <cell r="K16">
            <v>7.5</v>
          </cell>
          <cell r="L16">
            <v>1</v>
          </cell>
          <cell r="M16">
            <v>1</v>
          </cell>
          <cell r="N16" t="str">
            <v>ingusta</v>
          </cell>
        </row>
        <row r="17">
          <cell r="A17">
            <v>10008</v>
          </cell>
          <cell r="B17">
            <v>891</v>
          </cell>
          <cell r="C17" t="str">
            <v>Strada</v>
          </cell>
          <cell r="D17" t="str">
            <v>Aluniș</v>
          </cell>
          <cell r="E17" t="str">
            <v>Mogyorós</v>
          </cell>
          <cell r="F17" t="str">
            <v>utca</v>
          </cell>
          <cell r="G17" t="str">
            <v>CORNEȘTI</v>
          </cell>
          <cell r="H17">
            <v>459</v>
          </cell>
          <cell r="I17">
            <v>375</v>
          </cell>
          <cell r="J17">
            <v>2814</v>
          </cell>
          <cell r="K17">
            <v>7.5</v>
          </cell>
          <cell r="L17">
            <v>2</v>
          </cell>
          <cell r="M17">
            <v>1</v>
          </cell>
        </row>
        <row r="18">
          <cell r="A18">
            <v>10009</v>
          </cell>
          <cell r="B18">
            <v>1691</v>
          </cell>
          <cell r="C18" t="str">
            <v>Strada</v>
          </cell>
          <cell r="D18" t="str">
            <v>Amsterdam</v>
          </cell>
          <cell r="E18" t="str">
            <v>Amszterdam</v>
          </cell>
          <cell r="F18" t="str">
            <v>utca</v>
          </cell>
          <cell r="G18" t="str">
            <v>BELVEDERE</v>
          </cell>
          <cell r="H18">
            <v>260</v>
          </cell>
          <cell r="I18">
            <v>346</v>
          </cell>
          <cell r="J18">
            <v>1386</v>
          </cell>
          <cell r="K18">
            <v>7.5</v>
          </cell>
          <cell r="L18">
            <v>2</v>
          </cell>
          <cell r="M18">
            <v>1</v>
          </cell>
        </row>
        <row r="19">
          <cell r="A19">
            <v>10010</v>
          </cell>
          <cell r="B19">
            <v>892</v>
          </cell>
          <cell r="C19" t="str">
            <v>Strada</v>
          </cell>
          <cell r="D19" t="str">
            <v>Amurgului</v>
          </cell>
          <cell r="E19" t="str">
            <v>Alkony</v>
          </cell>
          <cell r="F19" t="str">
            <v>utca</v>
          </cell>
          <cell r="G19" t="str">
            <v>TUDOR 1</v>
          </cell>
          <cell r="H19">
            <v>90</v>
          </cell>
          <cell r="I19">
            <v>270</v>
          </cell>
          <cell r="J19">
            <v>810</v>
          </cell>
          <cell r="K19">
            <v>7.5</v>
          </cell>
          <cell r="L19">
            <v>2</v>
          </cell>
          <cell r="M19">
            <v>1</v>
          </cell>
          <cell r="N19" t="str">
            <v>ingusta</v>
          </cell>
        </row>
        <row r="20">
          <cell r="A20">
            <v>10187</v>
          </cell>
          <cell r="B20">
            <v>893</v>
          </cell>
          <cell r="C20" t="str">
            <v>Strada</v>
          </cell>
          <cell r="D20" t="str">
            <v>Ana Ipătescu</v>
          </cell>
          <cell r="E20" t="str">
            <v>Ana Ipătescu</v>
          </cell>
          <cell r="F20" t="str">
            <v>utca</v>
          </cell>
          <cell r="G20" t="str">
            <v>CORNEȘTI</v>
          </cell>
          <cell r="H20">
            <v>250</v>
          </cell>
          <cell r="I20">
            <v>375</v>
          </cell>
          <cell r="J20">
            <v>1500</v>
          </cell>
          <cell r="K20">
            <v>7.5</v>
          </cell>
          <cell r="L20">
            <v>2</v>
          </cell>
          <cell r="M20">
            <v>1</v>
          </cell>
          <cell r="N20" t="str">
            <v>ingusta</v>
          </cell>
        </row>
        <row r="21">
          <cell r="A21">
            <v>10011</v>
          </cell>
          <cell r="B21">
            <v>895</v>
          </cell>
          <cell r="C21" t="str">
            <v>Strada</v>
          </cell>
          <cell r="D21" t="str">
            <v>Apeductului</v>
          </cell>
          <cell r="E21" t="str">
            <v>Víztelep</v>
          </cell>
          <cell r="F21" t="str">
            <v>utca</v>
          </cell>
          <cell r="G21" t="str">
            <v>UNIRII</v>
          </cell>
          <cell r="H21">
            <v>420</v>
          </cell>
          <cell r="I21">
            <v>1530</v>
          </cell>
          <cell r="J21">
            <v>2565</v>
          </cell>
          <cell r="K21">
            <v>7.5</v>
          </cell>
          <cell r="L21">
            <v>2</v>
          </cell>
          <cell r="M21">
            <v>1</v>
          </cell>
        </row>
        <row r="22">
          <cell r="A22">
            <v>10012</v>
          </cell>
          <cell r="B22">
            <v>896</v>
          </cell>
          <cell r="C22" t="str">
            <v>Strada</v>
          </cell>
          <cell r="D22" t="str">
            <v>Apelor</v>
          </cell>
          <cell r="E22" t="str">
            <v>Víz</v>
          </cell>
          <cell r="F22" t="str">
            <v>utca</v>
          </cell>
          <cell r="G22" t="str">
            <v>UNIRII</v>
          </cell>
          <cell r="H22">
            <v>180</v>
          </cell>
          <cell r="I22">
            <v>0</v>
          </cell>
          <cell r="J22">
            <v>1080</v>
          </cell>
          <cell r="K22">
            <v>7.5</v>
          </cell>
          <cell r="L22">
            <v>2</v>
          </cell>
          <cell r="M22">
            <v>1</v>
          </cell>
          <cell r="N22" t="str">
            <v>ingusta</v>
          </cell>
        </row>
        <row r="23">
          <cell r="A23">
            <v>10013</v>
          </cell>
          <cell r="B23">
            <v>897</v>
          </cell>
          <cell r="C23" t="str">
            <v>Strada</v>
          </cell>
          <cell r="D23" t="str">
            <v>Apicultorilor</v>
          </cell>
          <cell r="E23" t="str">
            <v>Méhész</v>
          </cell>
          <cell r="F23" t="str">
            <v>utca</v>
          </cell>
          <cell r="G23" t="str">
            <v>TUDOR 2</v>
          </cell>
          <cell r="H23">
            <v>210</v>
          </cell>
          <cell r="I23">
            <v>1050</v>
          </cell>
          <cell r="J23">
            <v>1260</v>
          </cell>
          <cell r="K23">
            <v>7.5</v>
          </cell>
          <cell r="L23">
            <v>2</v>
          </cell>
          <cell r="M23">
            <v>1</v>
          </cell>
          <cell r="N23" t="str">
            <v>ingusta</v>
          </cell>
        </row>
        <row r="24">
          <cell r="A24">
            <v>10014</v>
          </cell>
          <cell r="B24">
            <v>898</v>
          </cell>
          <cell r="C24" t="str">
            <v>Strada</v>
          </cell>
          <cell r="D24" t="str">
            <v>Arany János</v>
          </cell>
          <cell r="E24" t="str">
            <v>Arany János</v>
          </cell>
          <cell r="F24" t="str">
            <v>utca</v>
          </cell>
          <cell r="G24" t="str">
            <v xml:space="preserve">CENTRALA </v>
          </cell>
          <cell r="H24">
            <v>420</v>
          </cell>
          <cell r="I24">
            <v>1554</v>
          </cell>
          <cell r="J24">
            <v>2940</v>
          </cell>
          <cell r="K24">
            <v>7.5</v>
          </cell>
          <cell r="L24">
            <v>2</v>
          </cell>
          <cell r="M24">
            <v>1</v>
          </cell>
        </row>
        <row r="25">
          <cell r="A25">
            <v>10015</v>
          </cell>
          <cell r="B25">
            <v>899</v>
          </cell>
          <cell r="C25" t="str">
            <v>Strada</v>
          </cell>
          <cell r="D25" t="str">
            <v>Argeșului</v>
          </cell>
          <cell r="E25" t="str">
            <v>Argeş</v>
          </cell>
          <cell r="F25" t="str">
            <v>utca</v>
          </cell>
          <cell r="G25" t="str">
            <v>CORNEȘTI</v>
          </cell>
          <cell r="H25">
            <v>490</v>
          </cell>
          <cell r="I25">
            <v>1960</v>
          </cell>
          <cell r="J25">
            <v>2960</v>
          </cell>
          <cell r="K25">
            <v>7.5</v>
          </cell>
          <cell r="L25">
            <v>2</v>
          </cell>
          <cell r="M25">
            <v>1</v>
          </cell>
          <cell r="N25" t="str">
            <v>ingusta</v>
          </cell>
        </row>
        <row r="26">
          <cell r="A26">
            <v>10016</v>
          </cell>
          <cell r="B26">
            <v>900</v>
          </cell>
          <cell r="C26" t="str">
            <v>Strada</v>
          </cell>
          <cell r="D26" t="str">
            <v>Arieșului</v>
          </cell>
          <cell r="E26" t="str">
            <v>Aranyos</v>
          </cell>
          <cell r="F26" t="str">
            <v>utca</v>
          </cell>
          <cell r="G26" t="str">
            <v>7 NOIEMBRIE</v>
          </cell>
          <cell r="H26">
            <v>205</v>
          </cell>
          <cell r="I26">
            <v>698</v>
          </cell>
          <cell r="J26">
            <v>1230</v>
          </cell>
          <cell r="K26">
            <v>7.5</v>
          </cell>
          <cell r="L26">
            <v>1</v>
          </cell>
          <cell r="M26">
            <v>1</v>
          </cell>
          <cell r="N26" t="str">
            <v>ingusta</v>
          </cell>
        </row>
        <row r="27">
          <cell r="A27">
            <v>10017</v>
          </cell>
          <cell r="B27">
            <v>901</v>
          </cell>
          <cell r="C27" t="str">
            <v>Strada</v>
          </cell>
          <cell r="D27" t="str">
            <v>Arinului</v>
          </cell>
          <cell r="E27" t="str">
            <v>Égerfa</v>
          </cell>
          <cell r="F27" t="str">
            <v>utca</v>
          </cell>
          <cell r="G27" t="str">
            <v>UNIRII</v>
          </cell>
          <cell r="H27">
            <v>55</v>
          </cell>
          <cell r="I27">
            <v>83</v>
          </cell>
          <cell r="J27">
            <v>225</v>
          </cell>
          <cell r="K27">
            <v>7.5</v>
          </cell>
          <cell r="L27">
            <v>1</v>
          </cell>
          <cell r="M27">
            <v>1</v>
          </cell>
          <cell r="N27" t="str">
            <v>ingusta</v>
          </cell>
        </row>
        <row r="28">
          <cell r="A28">
            <v>10018</v>
          </cell>
          <cell r="B28">
            <v>902</v>
          </cell>
          <cell r="C28" t="str">
            <v>Piața</v>
          </cell>
          <cell r="D28" t="str">
            <v>Armatei</v>
          </cell>
          <cell r="E28" t="str">
            <v>Hadsereg</v>
          </cell>
          <cell r="F28" t="str">
            <v>tér</v>
          </cell>
          <cell r="G28" t="str">
            <v>BALCESCU -ARMATEI</v>
          </cell>
          <cell r="H28">
            <v>400</v>
          </cell>
          <cell r="I28">
            <v>2000</v>
          </cell>
          <cell r="J28">
            <v>4800</v>
          </cell>
          <cell r="K28">
            <v>7.5</v>
          </cell>
          <cell r="L28">
            <v>1</v>
          </cell>
          <cell r="M28">
            <v>1</v>
          </cell>
          <cell r="N28" t="str">
            <v>ingusta</v>
          </cell>
          <cell r="O28" t="str">
            <v>partial sens dublu cu o singura banda</v>
          </cell>
        </row>
        <row r="29">
          <cell r="A29">
            <v>10019</v>
          </cell>
          <cell r="B29">
            <v>903</v>
          </cell>
          <cell r="C29" t="str">
            <v>Strada</v>
          </cell>
          <cell r="D29" t="str">
            <v>Armoniei</v>
          </cell>
          <cell r="E29" t="str">
            <v>Harmónia</v>
          </cell>
          <cell r="F29" t="str">
            <v>utca</v>
          </cell>
          <cell r="G29" t="str">
            <v>TUDOR 3</v>
          </cell>
          <cell r="H29">
            <v>450</v>
          </cell>
          <cell r="I29">
            <v>1800</v>
          </cell>
          <cell r="J29">
            <v>3150</v>
          </cell>
          <cell r="K29">
            <v>7.5</v>
          </cell>
          <cell r="L29">
            <v>1</v>
          </cell>
          <cell r="M29">
            <v>1</v>
          </cell>
          <cell r="N29" t="str">
            <v>ingusta</v>
          </cell>
        </row>
        <row r="30">
          <cell r="A30">
            <v>10020</v>
          </cell>
          <cell r="B30">
            <v>904</v>
          </cell>
          <cell r="C30" t="str">
            <v>Strada</v>
          </cell>
          <cell r="D30" t="str">
            <v>Artei</v>
          </cell>
          <cell r="E30" t="str">
            <v>Művész</v>
          </cell>
          <cell r="F30" t="str">
            <v>utca</v>
          </cell>
          <cell r="G30" t="str">
            <v xml:space="preserve">CENTRALA </v>
          </cell>
          <cell r="H30">
            <v>190</v>
          </cell>
          <cell r="I30">
            <v>570</v>
          </cell>
          <cell r="J30">
            <v>1273</v>
          </cell>
          <cell r="K30">
            <v>7.5</v>
          </cell>
          <cell r="L30">
            <v>1</v>
          </cell>
          <cell r="M30">
            <v>1</v>
          </cell>
          <cell r="N30" t="str">
            <v>ingusta</v>
          </cell>
        </row>
        <row r="31">
          <cell r="A31">
            <v>10021</v>
          </cell>
          <cell r="B31">
            <v>1588</v>
          </cell>
          <cell r="C31" t="str">
            <v>Strada</v>
          </cell>
          <cell r="D31" t="str">
            <v>Atena</v>
          </cell>
          <cell r="E31" t="str">
            <v>Athén</v>
          </cell>
          <cell r="F31" t="str">
            <v>utca</v>
          </cell>
          <cell r="G31" t="str">
            <v>BELVEDERE</v>
          </cell>
          <cell r="H31">
            <v>0</v>
          </cell>
          <cell r="I31">
            <v>0</v>
          </cell>
          <cell r="J31">
            <v>0</v>
          </cell>
          <cell r="K31">
            <v>7.5</v>
          </cell>
          <cell r="L31">
            <v>2</v>
          </cell>
          <cell r="M31">
            <v>1</v>
          </cell>
        </row>
        <row r="32">
          <cell r="A32">
            <v>10149</v>
          </cell>
          <cell r="B32">
            <v>905</v>
          </cell>
          <cell r="C32" t="str">
            <v>Strada</v>
          </cell>
          <cell r="D32" t="str">
            <v>Aurel Filimon</v>
          </cell>
          <cell r="E32" t="str">
            <v>Aurel Filimon</v>
          </cell>
          <cell r="F32" t="str">
            <v>utca</v>
          </cell>
          <cell r="G32" t="str">
            <v xml:space="preserve">CENTRALA </v>
          </cell>
          <cell r="H32">
            <v>300</v>
          </cell>
          <cell r="I32">
            <v>1264</v>
          </cell>
          <cell r="J32">
            <v>2626</v>
          </cell>
          <cell r="K32">
            <v>7.5</v>
          </cell>
          <cell r="L32">
            <v>2</v>
          </cell>
          <cell r="M32">
            <v>1</v>
          </cell>
        </row>
        <row r="33">
          <cell r="A33">
            <v>10022</v>
          </cell>
          <cell r="B33">
            <v>1467</v>
          </cell>
          <cell r="C33" t="str">
            <v>Pasaj</v>
          </cell>
          <cell r="D33" t="str">
            <v>Avas</v>
          </cell>
          <cell r="E33" t="str">
            <v>Avas</v>
          </cell>
          <cell r="F33" t="str">
            <v>köz</v>
          </cell>
          <cell r="G33" t="str">
            <v>TUDOR 1</v>
          </cell>
          <cell r="H33">
            <v>0</v>
          </cell>
          <cell r="I33">
            <v>0</v>
          </cell>
          <cell r="J33">
            <v>0</v>
          </cell>
          <cell r="K33">
            <v>3.5</v>
          </cell>
          <cell r="L33">
            <v>2</v>
          </cell>
          <cell r="M33">
            <v>1</v>
          </cell>
          <cell r="N33" t="str">
            <v>ingusta</v>
          </cell>
        </row>
        <row r="34">
          <cell r="A34">
            <v>10023</v>
          </cell>
          <cell r="B34">
            <v>908</v>
          </cell>
          <cell r="C34" t="str">
            <v>Strada</v>
          </cell>
          <cell r="D34" t="str">
            <v>Avram Iancu</v>
          </cell>
          <cell r="E34" t="str">
            <v>Avram Iancu</v>
          </cell>
          <cell r="F34" t="str">
            <v>utca</v>
          </cell>
          <cell r="G34" t="str">
            <v xml:space="preserve">CENTRALA </v>
          </cell>
          <cell r="H34">
            <v>900</v>
          </cell>
          <cell r="I34">
            <v>3026</v>
          </cell>
          <cell r="J34">
            <v>6200</v>
          </cell>
          <cell r="K34">
            <v>7.5</v>
          </cell>
          <cell r="L34">
            <v>1</v>
          </cell>
          <cell r="M34">
            <v>1</v>
          </cell>
          <cell r="N34" t="str">
            <v>ingusta</v>
          </cell>
        </row>
        <row r="35">
          <cell r="A35">
            <v>10025</v>
          </cell>
          <cell r="B35">
            <v>909</v>
          </cell>
          <cell r="C35" t="str">
            <v>Strada</v>
          </cell>
          <cell r="D35" t="str">
            <v>Azuga</v>
          </cell>
          <cell r="E35" t="str">
            <v>Azuga</v>
          </cell>
          <cell r="F35" t="str">
            <v>utca</v>
          </cell>
          <cell r="G35" t="str">
            <v>CORNISA</v>
          </cell>
          <cell r="H35">
            <v>50</v>
          </cell>
          <cell r="I35">
            <v>155</v>
          </cell>
          <cell r="J35">
            <v>265</v>
          </cell>
          <cell r="K35">
            <v>7.5</v>
          </cell>
          <cell r="L35">
            <v>2</v>
          </cell>
          <cell r="M35">
            <v>1</v>
          </cell>
          <cell r="N35" t="str">
            <v>ingusta</v>
          </cell>
        </row>
        <row r="36">
          <cell r="A36">
            <v>10026</v>
          </cell>
          <cell r="B36">
            <v>910</v>
          </cell>
          <cell r="C36" t="str">
            <v>Strada</v>
          </cell>
          <cell r="D36" t="str">
            <v>Azurului</v>
          </cell>
          <cell r="E36" t="str">
            <v>Azúr</v>
          </cell>
          <cell r="F36" t="str">
            <v>utca</v>
          </cell>
          <cell r="G36" t="str">
            <v>BALCESCU -ARMATEI</v>
          </cell>
          <cell r="H36">
            <v>110</v>
          </cell>
          <cell r="I36">
            <v>385</v>
          </cell>
          <cell r="J36">
            <v>600</v>
          </cell>
          <cell r="K36">
            <v>7.5</v>
          </cell>
          <cell r="L36">
            <v>2</v>
          </cell>
          <cell r="M36">
            <v>1</v>
          </cell>
          <cell r="N36" t="str">
            <v>ingusta</v>
          </cell>
        </row>
        <row r="37">
          <cell r="A37">
            <v>10032</v>
          </cell>
          <cell r="B37">
            <v>912</v>
          </cell>
          <cell r="C37" t="str">
            <v>Strada</v>
          </cell>
          <cell r="D37" t="str">
            <v>Băilor</v>
          </cell>
          <cell r="E37" t="str">
            <v>Fürdő</v>
          </cell>
          <cell r="F37" t="str">
            <v>utca</v>
          </cell>
          <cell r="G37" t="str">
            <v xml:space="preserve">CENTRALA </v>
          </cell>
          <cell r="H37">
            <v>115</v>
          </cell>
          <cell r="I37">
            <v>288</v>
          </cell>
          <cell r="J37">
            <v>585</v>
          </cell>
          <cell r="K37">
            <v>7.5</v>
          </cell>
          <cell r="L37">
            <v>1</v>
          </cell>
          <cell r="M37">
            <v>1</v>
          </cell>
          <cell r="N37" t="str">
            <v>ingusta</v>
          </cell>
        </row>
        <row r="38">
          <cell r="A38">
            <v>10028</v>
          </cell>
          <cell r="B38">
            <v>913</v>
          </cell>
          <cell r="C38" t="str">
            <v>Strada</v>
          </cell>
          <cell r="D38" t="str">
            <v>Baladei</v>
          </cell>
          <cell r="E38" t="str">
            <v>Ballada</v>
          </cell>
          <cell r="F38" t="str">
            <v>utca</v>
          </cell>
          <cell r="G38" t="str">
            <v xml:space="preserve">CENTRALA </v>
          </cell>
          <cell r="H38">
            <v>130</v>
          </cell>
          <cell r="I38">
            <v>0</v>
          </cell>
          <cell r="J38">
            <v>702</v>
          </cell>
          <cell r="K38">
            <v>7.5</v>
          </cell>
          <cell r="L38">
            <v>1</v>
          </cell>
          <cell r="M38">
            <v>1</v>
          </cell>
          <cell r="N38" t="str">
            <v>ingusta</v>
          </cell>
        </row>
        <row r="39">
          <cell r="A39">
            <v>10029</v>
          </cell>
          <cell r="B39">
            <v>914</v>
          </cell>
          <cell r="C39" t="str">
            <v>Strada</v>
          </cell>
          <cell r="D39" t="str">
            <v>Banat</v>
          </cell>
          <cell r="E39" t="str">
            <v>Bánság</v>
          </cell>
          <cell r="F39" t="str">
            <v>utca</v>
          </cell>
          <cell r="G39" t="str">
            <v>TUDOR 2</v>
          </cell>
          <cell r="H39">
            <v>520</v>
          </cell>
          <cell r="I39">
            <v>1560</v>
          </cell>
          <cell r="J39">
            <v>3120</v>
          </cell>
          <cell r="K39">
            <v>7.5</v>
          </cell>
          <cell r="L39">
            <v>1</v>
          </cell>
          <cell r="M39">
            <v>1</v>
          </cell>
          <cell r="N39" t="str">
            <v>ingusta</v>
          </cell>
          <cell r="O39" t="str">
            <v>partial sens dublu cu o singura banda</v>
          </cell>
        </row>
        <row r="40">
          <cell r="A40">
            <v>10034</v>
          </cell>
          <cell r="B40">
            <v>915</v>
          </cell>
          <cell r="C40" t="str">
            <v>Strada</v>
          </cell>
          <cell r="D40" t="str">
            <v>Băneasa</v>
          </cell>
          <cell r="E40" t="str">
            <v>Băneasa</v>
          </cell>
          <cell r="F40" t="str">
            <v>utca</v>
          </cell>
          <cell r="G40" t="str">
            <v>MURESENI -LIBERTĂȚII</v>
          </cell>
          <cell r="H40">
            <v>2500</v>
          </cell>
          <cell r="I40">
            <v>2075</v>
          </cell>
          <cell r="J40">
            <v>17070</v>
          </cell>
          <cell r="K40" t="str">
            <v>trafic greu</v>
          </cell>
          <cell r="L40">
            <v>2</v>
          </cell>
          <cell r="M40">
            <v>1</v>
          </cell>
        </row>
        <row r="41">
          <cell r="A41">
            <v>10035</v>
          </cell>
          <cell r="B41">
            <v>916</v>
          </cell>
          <cell r="C41" t="str">
            <v>Strada</v>
          </cell>
          <cell r="D41" t="str">
            <v>Bărăganului</v>
          </cell>
          <cell r="E41" t="str">
            <v>Bărăgan</v>
          </cell>
          <cell r="F41" t="str">
            <v>utca</v>
          </cell>
          <cell r="G41" t="str">
            <v>UNIRII</v>
          </cell>
          <cell r="H41">
            <v>760</v>
          </cell>
          <cell r="I41">
            <v>2280</v>
          </cell>
          <cell r="J41">
            <v>5320</v>
          </cell>
          <cell r="K41">
            <v>7.5</v>
          </cell>
          <cell r="L41">
            <v>1</v>
          </cell>
          <cell r="M41">
            <v>1</v>
          </cell>
        </row>
        <row r="42">
          <cell r="A42">
            <v>10030</v>
          </cell>
          <cell r="B42">
            <v>917</v>
          </cell>
          <cell r="C42" t="str">
            <v>Strada</v>
          </cell>
          <cell r="D42" t="str">
            <v>Barajului</v>
          </cell>
          <cell r="E42" t="str">
            <v>Újgát</v>
          </cell>
          <cell r="F42" t="str">
            <v>utca</v>
          </cell>
          <cell r="G42" t="str">
            <v>MURESENI -LIBERTĂȚII</v>
          </cell>
          <cell r="H42">
            <v>980</v>
          </cell>
          <cell r="I42">
            <v>0</v>
          </cell>
          <cell r="J42">
            <v>6860</v>
          </cell>
          <cell r="K42" t="str">
            <v>trafic greu</v>
          </cell>
          <cell r="L42">
            <v>2</v>
          </cell>
          <cell r="M42">
            <v>1</v>
          </cell>
        </row>
        <row r="43">
          <cell r="A43">
            <v>10127</v>
          </cell>
          <cell r="B43">
            <v>1518</v>
          </cell>
          <cell r="C43" t="str">
            <v>Strada</v>
          </cell>
          <cell r="D43" t="str">
            <v>Barbu Ştefănescu Delavrancea</v>
          </cell>
          <cell r="E43" t="str">
            <v>Barbu Ştefănescu Delavrancea</v>
          </cell>
          <cell r="F43" t="str">
            <v>utca</v>
          </cell>
          <cell r="G43" t="str">
            <v>BALCESCU -ARMATEI</v>
          </cell>
          <cell r="H43">
            <v>180</v>
          </cell>
          <cell r="I43">
            <v>540</v>
          </cell>
          <cell r="J43">
            <v>900</v>
          </cell>
          <cell r="K43">
            <v>7.5</v>
          </cell>
          <cell r="L43">
            <v>1</v>
          </cell>
          <cell r="M43">
            <v>1</v>
          </cell>
          <cell r="N43" t="str">
            <v>ingusta</v>
          </cell>
        </row>
        <row r="44">
          <cell r="A44">
            <v>10031</v>
          </cell>
          <cell r="B44">
            <v>918</v>
          </cell>
          <cell r="C44" t="str">
            <v>Strada</v>
          </cell>
          <cell r="D44" t="str">
            <v>Bartók Béla</v>
          </cell>
          <cell r="E44" t="str">
            <v>Bartók Béla</v>
          </cell>
          <cell r="F44" t="str">
            <v>utca</v>
          </cell>
          <cell r="G44" t="str">
            <v xml:space="preserve">CENTRALA </v>
          </cell>
          <cell r="H44">
            <v>220</v>
          </cell>
          <cell r="I44">
            <v>766</v>
          </cell>
          <cell r="J44">
            <v>1380</v>
          </cell>
          <cell r="K44">
            <v>7.5</v>
          </cell>
          <cell r="L44">
            <v>2</v>
          </cell>
          <cell r="M44">
            <v>1</v>
          </cell>
          <cell r="N44" t="str">
            <v>ingusta</v>
          </cell>
          <cell r="O44" t="str">
            <v>partial sens unic cu o singura banda</v>
          </cell>
        </row>
        <row r="45">
          <cell r="A45">
            <v>10037</v>
          </cell>
          <cell r="B45">
            <v>919</v>
          </cell>
          <cell r="C45" t="str">
            <v>Strada</v>
          </cell>
          <cell r="D45" t="str">
            <v>Bega</v>
          </cell>
          <cell r="E45" t="str">
            <v>Béga</v>
          </cell>
          <cell r="F45" t="str">
            <v>utca</v>
          </cell>
          <cell r="G45" t="str">
            <v>MURESENI - BUDIULUI - DOJA</v>
          </cell>
          <cell r="H45">
            <v>780</v>
          </cell>
          <cell r="I45">
            <v>1746</v>
          </cell>
          <cell r="J45">
            <v>7020</v>
          </cell>
          <cell r="K45" t="str">
            <v>trafic greu</v>
          </cell>
          <cell r="L45">
            <v>2</v>
          </cell>
          <cell r="M45">
            <v>1</v>
          </cell>
        </row>
        <row r="46">
          <cell r="A46">
            <v>10038</v>
          </cell>
          <cell r="B46">
            <v>920</v>
          </cell>
          <cell r="C46" t="str">
            <v>Strada</v>
          </cell>
          <cell r="D46" t="str">
            <v>Belșugului</v>
          </cell>
          <cell r="E46" t="str">
            <v>Bőség</v>
          </cell>
          <cell r="F46" t="str">
            <v>utca</v>
          </cell>
          <cell r="G46" t="str">
            <v xml:space="preserve">CENTRALA </v>
          </cell>
          <cell r="H46">
            <v>490</v>
          </cell>
          <cell r="I46">
            <v>1470</v>
          </cell>
          <cell r="J46">
            <v>2940</v>
          </cell>
          <cell r="K46">
            <v>7.5</v>
          </cell>
          <cell r="L46">
            <v>1</v>
          </cell>
          <cell r="M46">
            <v>1</v>
          </cell>
          <cell r="N46" t="str">
            <v>ingusta</v>
          </cell>
        </row>
        <row r="47">
          <cell r="A47">
            <v>10039</v>
          </cell>
          <cell r="B47">
            <v>921</v>
          </cell>
          <cell r="C47" t="str">
            <v>Strada</v>
          </cell>
          <cell r="D47" t="str">
            <v>Benefalău</v>
          </cell>
          <cell r="E47" t="str">
            <v>Benefalvi</v>
          </cell>
          <cell r="F47" t="str">
            <v>utca</v>
          </cell>
          <cell r="G47" t="str">
            <v>UNIRII</v>
          </cell>
          <cell r="H47">
            <v>288</v>
          </cell>
          <cell r="I47">
            <v>400</v>
          </cell>
          <cell r="J47">
            <v>2140</v>
          </cell>
          <cell r="K47">
            <v>7.5</v>
          </cell>
          <cell r="L47">
            <v>2</v>
          </cell>
          <cell r="M47">
            <v>1</v>
          </cell>
          <cell r="N47" t="str">
            <v>ingusta</v>
          </cell>
        </row>
        <row r="48">
          <cell r="A48">
            <v>10040</v>
          </cell>
          <cell r="B48">
            <v>1640</v>
          </cell>
          <cell r="C48" t="str">
            <v>Strada</v>
          </cell>
          <cell r="D48" t="str">
            <v>Berlin</v>
          </cell>
          <cell r="E48" t="str">
            <v>Berlin</v>
          </cell>
          <cell r="F48" t="str">
            <v>utca</v>
          </cell>
          <cell r="G48" t="str">
            <v>BELVEDERE</v>
          </cell>
          <cell r="H48">
            <v>222</v>
          </cell>
          <cell r="I48">
            <v>60</v>
          </cell>
          <cell r="J48">
            <v>948</v>
          </cell>
          <cell r="K48">
            <v>7.5</v>
          </cell>
          <cell r="L48">
            <v>2</v>
          </cell>
          <cell r="M48">
            <v>1</v>
          </cell>
        </row>
        <row r="49">
          <cell r="A49">
            <v>10042</v>
          </cell>
          <cell r="B49">
            <v>923</v>
          </cell>
          <cell r="C49" t="str">
            <v>Strada</v>
          </cell>
          <cell r="D49" t="str">
            <v>Berzei</v>
          </cell>
          <cell r="E49" t="str">
            <v>Gólya</v>
          </cell>
          <cell r="F49" t="str">
            <v>utca</v>
          </cell>
          <cell r="G49" t="str">
            <v>BALCESCU -ARMATEI</v>
          </cell>
          <cell r="H49">
            <v>633</v>
          </cell>
          <cell r="I49">
            <v>924</v>
          </cell>
          <cell r="J49">
            <v>280</v>
          </cell>
          <cell r="K49">
            <v>7.5</v>
          </cell>
          <cell r="L49">
            <v>1</v>
          </cell>
          <cell r="M49">
            <v>1</v>
          </cell>
          <cell r="N49" t="str">
            <v>ingusta</v>
          </cell>
        </row>
        <row r="50">
          <cell r="A50">
            <v>10043</v>
          </cell>
          <cell r="B50">
            <v>1314</v>
          </cell>
          <cell r="C50" t="str">
            <v>Strada</v>
          </cell>
          <cell r="D50" t="str">
            <v>Bethlen Gábor</v>
          </cell>
          <cell r="E50" t="str">
            <v>Bethlen Gábor</v>
          </cell>
          <cell r="F50" t="str">
            <v>utca</v>
          </cell>
          <cell r="G50" t="str">
            <v>ADY ENDRE -LIBERTATII</v>
          </cell>
          <cell r="H50">
            <v>300</v>
          </cell>
          <cell r="I50">
            <v>900</v>
          </cell>
          <cell r="J50">
            <v>1500</v>
          </cell>
          <cell r="K50">
            <v>7.5</v>
          </cell>
          <cell r="L50">
            <v>2</v>
          </cell>
          <cell r="M50">
            <v>1</v>
          </cell>
          <cell r="N50" t="str">
            <v>ingusta</v>
          </cell>
        </row>
        <row r="51">
          <cell r="A51">
            <v>10044</v>
          </cell>
          <cell r="B51">
            <v>924</v>
          </cell>
          <cell r="C51" t="str">
            <v>Strada</v>
          </cell>
          <cell r="D51" t="str">
            <v>Bicazului</v>
          </cell>
          <cell r="E51" t="str">
            <v>Békás</v>
          </cell>
          <cell r="F51" t="str">
            <v>utca</v>
          </cell>
          <cell r="G51" t="str">
            <v>BALCESCU -ARMATEI</v>
          </cell>
          <cell r="H51">
            <v>140</v>
          </cell>
          <cell r="I51">
            <v>448</v>
          </cell>
          <cell r="J51">
            <v>1288</v>
          </cell>
          <cell r="K51">
            <v>7.5</v>
          </cell>
          <cell r="L51">
            <v>2</v>
          </cell>
          <cell r="M51">
            <v>1</v>
          </cell>
          <cell r="N51" t="str">
            <v>ingusta</v>
          </cell>
        </row>
        <row r="52">
          <cell r="A52">
            <v>10045</v>
          </cell>
          <cell r="B52">
            <v>1471</v>
          </cell>
          <cell r="C52" t="str">
            <v>Strada</v>
          </cell>
          <cell r="D52" t="str">
            <v>Bihorului</v>
          </cell>
          <cell r="E52" t="str">
            <v>Bihar</v>
          </cell>
          <cell r="F52" t="str">
            <v>utca</v>
          </cell>
          <cell r="G52" t="str">
            <v>TUDOR 3</v>
          </cell>
          <cell r="H52">
            <v>0</v>
          </cell>
          <cell r="I52">
            <v>0</v>
          </cell>
          <cell r="J52">
            <v>0</v>
          </cell>
          <cell r="K52">
            <v>7.5</v>
          </cell>
          <cell r="L52">
            <v>2</v>
          </cell>
          <cell r="M52">
            <v>1</v>
          </cell>
          <cell r="N52" t="str">
            <v>ingusta</v>
          </cell>
        </row>
        <row r="53">
          <cell r="A53">
            <v>10046</v>
          </cell>
          <cell r="B53">
            <v>925</v>
          </cell>
          <cell r="C53" t="str">
            <v>Strada</v>
          </cell>
          <cell r="D53" t="str">
            <v>Bistriței</v>
          </cell>
          <cell r="E53" t="str">
            <v>Beszterce</v>
          </cell>
          <cell r="F53" t="str">
            <v>utca</v>
          </cell>
          <cell r="G53" t="str">
            <v xml:space="preserve">CENTRALA </v>
          </cell>
          <cell r="H53">
            <v>150</v>
          </cell>
          <cell r="I53">
            <v>420</v>
          </cell>
          <cell r="J53">
            <v>900</v>
          </cell>
          <cell r="K53">
            <v>7.5</v>
          </cell>
          <cell r="L53">
            <v>1</v>
          </cell>
          <cell r="M53">
            <v>1</v>
          </cell>
          <cell r="N53" t="str">
            <v>ingusta</v>
          </cell>
        </row>
        <row r="54">
          <cell r="A54">
            <v>10049</v>
          </cell>
          <cell r="B54">
            <v>926</v>
          </cell>
          <cell r="C54" t="str">
            <v>Strada</v>
          </cell>
          <cell r="D54" t="str">
            <v>Bobâlna</v>
          </cell>
          <cell r="E54" t="str">
            <v>Bábolna</v>
          </cell>
          <cell r="F54" t="str">
            <v>utca</v>
          </cell>
          <cell r="G54" t="str">
            <v>TUDOR 1</v>
          </cell>
          <cell r="H54">
            <v>340</v>
          </cell>
          <cell r="I54">
            <v>1360</v>
          </cell>
          <cell r="J54">
            <v>2240</v>
          </cell>
          <cell r="K54">
            <v>7.5</v>
          </cell>
          <cell r="L54">
            <v>2</v>
          </cell>
          <cell r="M54">
            <v>1</v>
          </cell>
          <cell r="N54" t="str">
            <v>ingusta</v>
          </cell>
        </row>
        <row r="55">
          <cell r="A55">
            <v>10050</v>
          </cell>
          <cell r="B55">
            <v>927</v>
          </cell>
          <cell r="C55" t="str">
            <v>Strada</v>
          </cell>
          <cell r="D55" t="str">
            <v>Bodoni Sándor</v>
          </cell>
          <cell r="E55" t="str">
            <v>Bodoni Sándor</v>
          </cell>
          <cell r="F55" t="str">
            <v>utca</v>
          </cell>
          <cell r="G55" t="str">
            <v>TUDOR 2</v>
          </cell>
          <cell r="H55">
            <v>115</v>
          </cell>
          <cell r="I55">
            <v>135</v>
          </cell>
          <cell r="J55">
            <v>710</v>
          </cell>
          <cell r="K55">
            <v>7.5</v>
          </cell>
          <cell r="L55">
            <v>1</v>
          </cell>
          <cell r="M55">
            <v>1</v>
          </cell>
          <cell r="N55" t="str">
            <v>ingusta</v>
          </cell>
        </row>
        <row r="56">
          <cell r="A56">
            <v>10051</v>
          </cell>
          <cell r="B56">
            <v>928</v>
          </cell>
          <cell r="C56" t="str">
            <v>Strada</v>
          </cell>
          <cell r="D56" t="str">
            <v>Bodor Péter</v>
          </cell>
          <cell r="E56" t="str">
            <v>Bodor Péter</v>
          </cell>
          <cell r="F56" t="str">
            <v>sor</v>
          </cell>
          <cell r="G56" t="str">
            <v xml:space="preserve">CENTRALA </v>
          </cell>
          <cell r="H56">
            <v>364</v>
          </cell>
          <cell r="I56">
            <v>150</v>
          </cell>
          <cell r="J56">
            <v>1900</v>
          </cell>
          <cell r="K56">
            <v>7.5</v>
          </cell>
          <cell r="L56">
            <v>2</v>
          </cell>
          <cell r="M56">
            <v>1</v>
          </cell>
          <cell r="N56" t="str">
            <v>ingusta</v>
          </cell>
        </row>
        <row r="57">
          <cell r="A57">
            <v>10052</v>
          </cell>
          <cell r="B57">
            <v>929</v>
          </cell>
          <cell r="C57" t="str">
            <v>Strada</v>
          </cell>
          <cell r="D57" t="str">
            <v>Bogatei</v>
          </cell>
          <cell r="E57" t="str">
            <v>Bogáti</v>
          </cell>
          <cell r="F57" t="str">
            <v>utca</v>
          </cell>
          <cell r="G57" t="str">
            <v>MURESENI - BUDIULUI - DOJA</v>
          </cell>
          <cell r="H57">
            <v>490</v>
          </cell>
          <cell r="I57">
            <v>1421</v>
          </cell>
          <cell r="J57">
            <v>2940</v>
          </cell>
          <cell r="K57">
            <v>7.5</v>
          </cell>
          <cell r="L57">
            <v>2</v>
          </cell>
          <cell r="M57">
            <v>1</v>
          </cell>
          <cell r="N57" t="str">
            <v>ingusta</v>
          </cell>
        </row>
        <row r="58">
          <cell r="A58">
            <v>10172</v>
          </cell>
          <cell r="B58">
            <v>930</v>
          </cell>
          <cell r="C58" t="str">
            <v>Strada</v>
          </cell>
          <cell r="D58" t="str">
            <v>Bogdan Petriceicu Haşdeu</v>
          </cell>
          <cell r="E58" t="str">
            <v>Bogdan Petriceicu Haşdeu</v>
          </cell>
          <cell r="F58" t="str">
            <v>utca</v>
          </cell>
          <cell r="G58" t="str">
            <v>BALCESCU -ARMATEI</v>
          </cell>
          <cell r="H58">
            <v>480</v>
          </cell>
          <cell r="I58">
            <v>1632</v>
          </cell>
          <cell r="J58">
            <v>2688</v>
          </cell>
          <cell r="K58">
            <v>7.5</v>
          </cell>
          <cell r="L58">
            <v>2</v>
          </cell>
          <cell r="M58">
            <v>1</v>
          </cell>
          <cell r="N58" t="str">
            <v>ingusta</v>
          </cell>
        </row>
        <row r="59">
          <cell r="A59">
            <v>10053</v>
          </cell>
          <cell r="B59">
            <v>1521</v>
          </cell>
          <cell r="C59" t="str">
            <v>Strada</v>
          </cell>
          <cell r="D59" t="str">
            <v>Bolyai</v>
          </cell>
          <cell r="E59" t="str">
            <v>Bolyai</v>
          </cell>
          <cell r="F59" t="str">
            <v>utca</v>
          </cell>
          <cell r="G59" t="str">
            <v xml:space="preserve">CENTRALA </v>
          </cell>
          <cell r="H59">
            <v>655</v>
          </cell>
          <cell r="I59">
            <v>3788</v>
          </cell>
          <cell r="J59">
            <v>7601</v>
          </cell>
          <cell r="K59">
            <v>7.5</v>
          </cell>
          <cell r="L59">
            <v>1</v>
          </cell>
          <cell r="M59">
            <v>1</v>
          </cell>
          <cell r="O59" t="str">
            <v>partial sens dublu cu doua benzi</v>
          </cell>
        </row>
        <row r="60">
          <cell r="A60">
            <v>10054</v>
          </cell>
          <cell r="B60">
            <v>932</v>
          </cell>
          <cell r="C60" t="str">
            <v>Strada</v>
          </cell>
          <cell r="D60" t="str">
            <v>Borsos Tamás</v>
          </cell>
          <cell r="E60" t="str">
            <v>Borsos Tamás</v>
          </cell>
          <cell r="F60" t="str">
            <v>utca</v>
          </cell>
          <cell r="G60" t="str">
            <v xml:space="preserve">CENTRALA </v>
          </cell>
          <cell r="H60">
            <v>320</v>
          </cell>
          <cell r="I60">
            <v>976</v>
          </cell>
          <cell r="J60">
            <v>2978</v>
          </cell>
          <cell r="K60">
            <v>7.5</v>
          </cell>
          <cell r="L60">
            <v>1</v>
          </cell>
          <cell r="M60">
            <v>1</v>
          </cell>
          <cell r="N60" t="str">
            <v>ingusta</v>
          </cell>
        </row>
        <row r="61">
          <cell r="A61">
            <v>10055</v>
          </cell>
          <cell r="B61">
            <v>933</v>
          </cell>
          <cell r="C61" t="str">
            <v>Strada</v>
          </cell>
          <cell r="D61" t="str">
            <v>Borzești</v>
          </cell>
          <cell r="E61" t="str">
            <v>Borzeşti</v>
          </cell>
          <cell r="F61" t="str">
            <v>utca</v>
          </cell>
          <cell r="G61" t="str">
            <v xml:space="preserve">CENTRALA </v>
          </cell>
          <cell r="H61">
            <v>268</v>
          </cell>
          <cell r="I61">
            <v>800</v>
          </cell>
          <cell r="J61">
            <v>1579</v>
          </cell>
          <cell r="K61">
            <v>7.5</v>
          </cell>
          <cell r="L61">
            <v>2</v>
          </cell>
          <cell r="M61">
            <v>1</v>
          </cell>
          <cell r="N61" t="str">
            <v>ingusta</v>
          </cell>
        </row>
        <row r="62">
          <cell r="A62">
            <v>10056</v>
          </cell>
          <cell r="B62">
            <v>934</v>
          </cell>
          <cell r="C62" t="str">
            <v>Strada</v>
          </cell>
          <cell r="D62" t="str">
            <v>Bradului</v>
          </cell>
          <cell r="E62" t="str">
            <v>Fenyő</v>
          </cell>
          <cell r="F62" t="str">
            <v>utca</v>
          </cell>
          <cell r="G62" t="str">
            <v xml:space="preserve">CENTRALA </v>
          </cell>
          <cell r="H62">
            <v>700</v>
          </cell>
          <cell r="I62">
            <v>1071</v>
          </cell>
          <cell r="J62">
            <v>2878</v>
          </cell>
          <cell r="K62">
            <v>7.5</v>
          </cell>
          <cell r="L62">
            <v>2</v>
          </cell>
          <cell r="M62">
            <v>1</v>
          </cell>
          <cell r="N62" t="str">
            <v>ingusta</v>
          </cell>
        </row>
        <row r="63">
          <cell r="A63">
            <v>10059</v>
          </cell>
          <cell r="B63">
            <v>935</v>
          </cell>
          <cell r="C63" t="str">
            <v>Strada</v>
          </cell>
          <cell r="D63" t="str">
            <v>Brăila</v>
          </cell>
          <cell r="E63" t="str">
            <v>Brăila</v>
          </cell>
          <cell r="F63" t="str">
            <v>utca</v>
          </cell>
          <cell r="G63" t="str">
            <v xml:space="preserve">CENTRALA </v>
          </cell>
          <cell r="H63">
            <v>224</v>
          </cell>
          <cell r="I63">
            <v>1100</v>
          </cell>
          <cell r="J63">
            <v>1114</v>
          </cell>
          <cell r="K63">
            <v>7.5</v>
          </cell>
          <cell r="L63">
            <v>1</v>
          </cell>
          <cell r="M63">
            <v>1</v>
          </cell>
          <cell r="N63" t="str">
            <v>ingusta</v>
          </cell>
          <cell r="O63" t="str">
            <v>partial sens dublu cu o singura banda</v>
          </cell>
        </row>
        <row r="64">
          <cell r="A64">
            <v>10057</v>
          </cell>
          <cell r="B64">
            <v>936</v>
          </cell>
          <cell r="C64" t="str">
            <v>Strada</v>
          </cell>
          <cell r="D64" t="str">
            <v>Branului</v>
          </cell>
          <cell r="E64" t="str">
            <v>Törcsvár</v>
          </cell>
          <cell r="F64" t="str">
            <v>utca</v>
          </cell>
          <cell r="G64" t="str">
            <v>MURESENI - BUDIULUI - DOJA</v>
          </cell>
          <cell r="H64">
            <v>350</v>
          </cell>
          <cell r="I64">
            <v>1400</v>
          </cell>
          <cell r="J64">
            <v>2100</v>
          </cell>
          <cell r="K64">
            <v>7.5</v>
          </cell>
          <cell r="L64">
            <v>2</v>
          </cell>
          <cell r="M64">
            <v>1</v>
          </cell>
          <cell r="N64" t="str">
            <v>ingusta</v>
          </cell>
        </row>
        <row r="65">
          <cell r="A65">
            <v>10058</v>
          </cell>
          <cell r="B65">
            <v>1529</v>
          </cell>
          <cell r="C65" t="str">
            <v>Strada</v>
          </cell>
          <cell r="D65" t="str">
            <v>Brașovului</v>
          </cell>
          <cell r="E65" t="str">
            <v>Brassó</v>
          </cell>
          <cell r="F65" t="str">
            <v>utca</v>
          </cell>
          <cell r="G65" t="str">
            <v>TUDOR 1</v>
          </cell>
          <cell r="H65">
            <v>550</v>
          </cell>
          <cell r="I65">
            <v>1100</v>
          </cell>
          <cell r="J65">
            <v>3850</v>
          </cell>
          <cell r="K65">
            <v>7.5</v>
          </cell>
          <cell r="L65">
            <v>2</v>
          </cell>
          <cell r="M65">
            <v>1</v>
          </cell>
          <cell r="N65" t="str">
            <v>ingusta</v>
          </cell>
        </row>
        <row r="66">
          <cell r="A66">
            <v>10060</v>
          </cell>
          <cell r="B66">
            <v>939</v>
          </cell>
          <cell r="C66" t="str">
            <v>Strada</v>
          </cell>
          <cell r="D66" t="str">
            <v>Bucegi</v>
          </cell>
          <cell r="E66" t="str">
            <v>Bucsecs</v>
          </cell>
          <cell r="F66" t="str">
            <v>utca</v>
          </cell>
          <cell r="G66" t="str">
            <v>TUDOR 1</v>
          </cell>
          <cell r="H66">
            <v>160</v>
          </cell>
          <cell r="I66">
            <v>270</v>
          </cell>
          <cell r="J66">
            <v>1200</v>
          </cell>
          <cell r="K66">
            <v>7.5</v>
          </cell>
          <cell r="L66">
            <v>2</v>
          </cell>
          <cell r="M66">
            <v>1</v>
          </cell>
          <cell r="N66" t="str">
            <v>ingusta</v>
          </cell>
        </row>
        <row r="67">
          <cell r="A67">
            <v>10061</v>
          </cell>
          <cell r="B67">
            <v>940</v>
          </cell>
          <cell r="C67" t="str">
            <v>Strada</v>
          </cell>
          <cell r="D67" t="str">
            <v>Bucinului</v>
          </cell>
          <cell r="E67" t="str">
            <v>Bucsin</v>
          </cell>
          <cell r="F67" t="str">
            <v>utca</v>
          </cell>
          <cell r="G67" t="str">
            <v>TUDOR 1</v>
          </cell>
          <cell r="H67">
            <v>330</v>
          </cell>
          <cell r="I67">
            <v>297</v>
          </cell>
          <cell r="J67">
            <v>1650</v>
          </cell>
          <cell r="K67">
            <v>7.5</v>
          </cell>
          <cell r="L67">
            <v>1</v>
          </cell>
          <cell r="M67">
            <v>1</v>
          </cell>
          <cell r="N67" t="str">
            <v>ingusta</v>
          </cell>
        </row>
        <row r="68">
          <cell r="A68">
            <v>10062</v>
          </cell>
          <cell r="B68">
            <v>1634</v>
          </cell>
          <cell r="C68" t="str">
            <v>Strada</v>
          </cell>
          <cell r="D68" t="str">
            <v>București</v>
          </cell>
          <cell r="E68" t="str">
            <v>Bukarest</v>
          </cell>
          <cell r="F68" t="str">
            <v>utca</v>
          </cell>
          <cell r="G68" t="str">
            <v>BELVEDERE</v>
          </cell>
          <cell r="H68">
            <v>224</v>
          </cell>
          <cell r="I68">
            <v>147</v>
          </cell>
          <cell r="J68">
            <v>1491</v>
          </cell>
          <cell r="K68">
            <v>7.5</v>
          </cell>
          <cell r="L68">
            <v>2</v>
          </cell>
          <cell r="M68">
            <v>1</v>
          </cell>
        </row>
        <row r="69">
          <cell r="A69">
            <v>10063</v>
          </cell>
          <cell r="B69">
            <v>911</v>
          </cell>
          <cell r="C69" t="str">
            <v>Strada</v>
          </cell>
          <cell r="D69" t="str">
            <v>Budai Nagy Antal</v>
          </cell>
          <cell r="E69" t="str">
            <v>Budai Nagy Antal</v>
          </cell>
          <cell r="F69" t="str">
            <v>utca</v>
          </cell>
          <cell r="G69" t="str">
            <v>TUDOR 1</v>
          </cell>
          <cell r="H69">
            <v>380</v>
          </cell>
          <cell r="I69">
            <v>1140</v>
          </cell>
          <cell r="J69">
            <v>3040</v>
          </cell>
          <cell r="K69">
            <v>7.5</v>
          </cell>
          <cell r="L69">
            <v>2</v>
          </cell>
          <cell r="M69">
            <v>1</v>
          </cell>
        </row>
        <row r="70">
          <cell r="A70">
            <v>10064</v>
          </cell>
          <cell r="B70">
            <v>1598</v>
          </cell>
          <cell r="C70" t="str">
            <v>Strada</v>
          </cell>
          <cell r="D70" t="str">
            <v>Budapesta</v>
          </cell>
          <cell r="E70" t="str">
            <v>Budapest</v>
          </cell>
          <cell r="F70" t="str">
            <v>utca</v>
          </cell>
          <cell r="G70" t="str">
            <v>BELVEDERE</v>
          </cell>
          <cell r="H70">
            <v>140</v>
          </cell>
          <cell r="I70">
            <v>0</v>
          </cell>
          <cell r="J70">
            <v>1400</v>
          </cell>
          <cell r="K70">
            <v>7.5</v>
          </cell>
          <cell r="L70">
            <v>2</v>
          </cell>
          <cell r="M70">
            <v>1</v>
          </cell>
        </row>
        <row r="71">
          <cell r="A71">
            <v>10065</v>
          </cell>
          <cell r="B71">
            <v>942</v>
          </cell>
          <cell r="C71" t="str">
            <v>Strada</v>
          </cell>
          <cell r="D71" t="str">
            <v>Budiului</v>
          </cell>
          <cell r="E71" t="str">
            <v>Bodoni</v>
          </cell>
          <cell r="F71" t="str">
            <v>út</v>
          </cell>
          <cell r="G71" t="str">
            <v>MURESENI - BUDIULUI - DOJA</v>
          </cell>
          <cell r="H71">
            <v>1885</v>
          </cell>
          <cell r="I71">
            <v>4813</v>
          </cell>
          <cell r="J71">
            <v>14573</v>
          </cell>
          <cell r="K71" t="str">
            <v>trafic greu</v>
          </cell>
          <cell r="L71">
            <v>2</v>
          </cell>
          <cell r="M71">
            <v>1</v>
          </cell>
        </row>
        <row r="72">
          <cell r="A72">
            <v>10066</v>
          </cell>
          <cell r="B72">
            <v>943</v>
          </cell>
          <cell r="C72" t="str">
            <v>Strada</v>
          </cell>
          <cell r="D72" t="str">
            <v>Bujorului</v>
          </cell>
          <cell r="E72" t="str">
            <v>Bazsarózsa</v>
          </cell>
          <cell r="F72" t="str">
            <v>utca</v>
          </cell>
          <cell r="G72" t="str">
            <v>CORNISA</v>
          </cell>
          <cell r="H72">
            <v>280</v>
          </cell>
          <cell r="I72">
            <v>790</v>
          </cell>
          <cell r="J72">
            <v>1680</v>
          </cell>
          <cell r="K72">
            <v>7.5</v>
          </cell>
          <cell r="L72">
            <v>2</v>
          </cell>
          <cell r="M72">
            <v>1</v>
          </cell>
          <cell r="N72" t="str">
            <v>ingusta</v>
          </cell>
        </row>
        <row r="73">
          <cell r="A73">
            <v>10067</v>
          </cell>
          <cell r="B73">
            <v>945</v>
          </cell>
          <cell r="C73" t="str">
            <v>Strada</v>
          </cell>
          <cell r="D73" t="str">
            <v>Burebista</v>
          </cell>
          <cell r="E73" t="str">
            <v>Burebista</v>
          </cell>
          <cell r="F73" t="str">
            <v>utca</v>
          </cell>
          <cell r="G73" t="str">
            <v>UNIRII</v>
          </cell>
          <cell r="H73">
            <v>80</v>
          </cell>
          <cell r="I73">
            <v>1080</v>
          </cell>
          <cell r="J73">
            <v>450</v>
          </cell>
          <cell r="K73">
            <v>7.5</v>
          </cell>
          <cell r="L73">
            <v>1</v>
          </cell>
          <cell r="M73">
            <v>2</v>
          </cell>
        </row>
        <row r="74">
          <cell r="A74">
            <v>10068</v>
          </cell>
          <cell r="B74">
            <v>946</v>
          </cell>
          <cell r="C74" t="str">
            <v>Strada</v>
          </cell>
          <cell r="D74" t="str">
            <v>Busuiocului</v>
          </cell>
          <cell r="E74" t="str">
            <v>Bazsalikom</v>
          </cell>
          <cell r="F74" t="str">
            <v>utca</v>
          </cell>
          <cell r="G74" t="str">
            <v>TUDOR 1</v>
          </cell>
          <cell r="H74">
            <v>320</v>
          </cell>
          <cell r="I74">
            <v>840</v>
          </cell>
          <cell r="J74">
            <v>1920</v>
          </cell>
          <cell r="K74">
            <v>7.5</v>
          </cell>
          <cell r="L74">
            <v>1</v>
          </cell>
          <cell r="M74">
            <v>1</v>
          </cell>
          <cell r="N74" t="str">
            <v>ingusta</v>
          </cell>
        </row>
        <row r="75">
          <cell r="A75">
            <v>10076</v>
          </cell>
          <cell r="B75">
            <v>949</v>
          </cell>
          <cell r="C75" t="str">
            <v>Strada</v>
          </cell>
          <cell r="D75" t="str">
            <v>Călărașilor</v>
          </cell>
          <cell r="E75" t="str">
            <v>Lovasság</v>
          </cell>
          <cell r="F75" t="str">
            <v>utca</v>
          </cell>
          <cell r="G75" t="str">
            <v xml:space="preserve">CENTRALA </v>
          </cell>
          <cell r="H75">
            <v>1730</v>
          </cell>
          <cell r="I75">
            <v>8092</v>
          </cell>
          <cell r="J75">
            <v>21943</v>
          </cell>
          <cell r="K75">
            <v>7.5</v>
          </cell>
          <cell r="L75">
            <v>2</v>
          </cell>
          <cell r="M75">
            <v>2</v>
          </cell>
        </row>
        <row r="76">
          <cell r="A76">
            <v>10077</v>
          </cell>
          <cell r="B76">
            <v>950</v>
          </cell>
          <cell r="C76" t="str">
            <v>Strada</v>
          </cell>
          <cell r="D76" t="str">
            <v>Călimanului</v>
          </cell>
          <cell r="E76" t="str">
            <v>Kelemenhavasok</v>
          </cell>
          <cell r="F76" t="str">
            <v>utca</v>
          </cell>
          <cell r="G76" t="str">
            <v xml:space="preserve">CENTRALA </v>
          </cell>
          <cell r="H76">
            <v>240</v>
          </cell>
          <cell r="I76">
            <v>392</v>
          </cell>
          <cell r="J76">
            <v>1232</v>
          </cell>
          <cell r="K76">
            <v>7.5</v>
          </cell>
          <cell r="L76">
            <v>2</v>
          </cell>
          <cell r="M76">
            <v>1</v>
          </cell>
          <cell r="N76" t="str">
            <v>ingusta</v>
          </cell>
        </row>
        <row r="77">
          <cell r="A77">
            <v>10078</v>
          </cell>
          <cell r="B77">
            <v>951</v>
          </cell>
          <cell r="C77" t="str">
            <v>Strada</v>
          </cell>
          <cell r="D77" t="str">
            <v>Căminului</v>
          </cell>
          <cell r="E77" t="str">
            <v>Kultúrház</v>
          </cell>
          <cell r="F77" t="str">
            <v>utca</v>
          </cell>
          <cell r="G77" t="str">
            <v>MURESENI -LIBERTĂȚII</v>
          </cell>
          <cell r="H77">
            <v>600</v>
          </cell>
          <cell r="I77">
            <v>600</v>
          </cell>
          <cell r="J77">
            <v>3600</v>
          </cell>
          <cell r="K77">
            <v>7.5</v>
          </cell>
          <cell r="L77">
            <v>2</v>
          </cell>
          <cell r="M77">
            <v>1</v>
          </cell>
          <cell r="N77" t="str">
            <v>ingusta</v>
          </cell>
        </row>
        <row r="78">
          <cell r="A78">
            <v>10080</v>
          </cell>
          <cell r="B78">
            <v>965</v>
          </cell>
          <cell r="C78" t="str">
            <v>Strada</v>
          </cell>
          <cell r="D78" t="str">
            <v>Câmpului</v>
          </cell>
          <cell r="E78" t="str">
            <v>Mező</v>
          </cell>
          <cell r="F78" t="str">
            <v>utca</v>
          </cell>
          <cell r="G78" t="str">
            <v>ADY ENDRE -LIBERTATII</v>
          </cell>
          <cell r="H78">
            <v>190</v>
          </cell>
          <cell r="I78">
            <v>570</v>
          </cell>
          <cell r="J78">
            <v>1140</v>
          </cell>
          <cell r="K78">
            <v>7.5</v>
          </cell>
          <cell r="L78">
            <v>2</v>
          </cell>
          <cell r="M78">
            <v>1</v>
          </cell>
          <cell r="N78" t="str">
            <v>ingusta</v>
          </cell>
        </row>
        <row r="79">
          <cell r="A79">
            <v>10079</v>
          </cell>
          <cell r="B79">
            <v>952</v>
          </cell>
          <cell r="C79" t="str">
            <v>Strada</v>
          </cell>
          <cell r="D79" t="str">
            <v>Căprioarei</v>
          </cell>
          <cell r="E79" t="str">
            <v>Őz</v>
          </cell>
          <cell r="F79" t="str">
            <v>utca</v>
          </cell>
          <cell r="G79" t="str">
            <v>ALEEA CARPATI</v>
          </cell>
          <cell r="H79">
            <v>600</v>
          </cell>
          <cell r="I79">
            <v>600</v>
          </cell>
          <cell r="J79">
            <v>3600</v>
          </cell>
          <cell r="K79">
            <v>7.5</v>
          </cell>
          <cell r="L79">
            <v>2</v>
          </cell>
          <cell r="M79">
            <v>1</v>
          </cell>
        </row>
        <row r="80">
          <cell r="A80">
            <v>10073</v>
          </cell>
          <cell r="B80">
            <v>954</v>
          </cell>
          <cell r="C80" t="str">
            <v>Strada</v>
          </cell>
          <cell r="D80" t="str">
            <v>Caraiman</v>
          </cell>
          <cell r="E80" t="str">
            <v>Caraiman</v>
          </cell>
          <cell r="F80" t="str">
            <v>utca</v>
          </cell>
          <cell r="G80" t="str">
            <v>MURESENI - BUDIULUI - DOJA</v>
          </cell>
          <cell r="H80">
            <v>270</v>
          </cell>
          <cell r="I80">
            <v>810</v>
          </cell>
          <cell r="J80">
            <v>1566</v>
          </cell>
          <cell r="K80">
            <v>7.5</v>
          </cell>
          <cell r="L80">
            <v>2</v>
          </cell>
          <cell r="M80">
            <v>1</v>
          </cell>
          <cell r="N80" t="str">
            <v>ingusta</v>
          </cell>
        </row>
        <row r="81">
          <cell r="A81">
            <v>10072</v>
          </cell>
          <cell r="B81">
            <v>944</v>
          </cell>
          <cell r="C81" t="str">
            <v>Strada</v>
          </cell>
          <cell r="D81" t="str">
            <v>Cardinal Iuliu Hossu</v>
          </cell>
          <cell r="E81" t="str">
            <v>Iuliu Hossu</v>
          </cell>
          <cell r="F81" t="str">
            <v>utca</v>
          </cell>
          <cell r="G81" t="str">
            <v xml:space="preserve">CENTRALA </v>
          </cell>
          <cell r="H81">
            <v>90</v>
          </cell>
          <cell r="I81">
            <v>495</v>
          </cell>
          <cell r="J81">
            <v>558</v>
          </cell>
          <cell r="K81">
            <v>7.5</v>
          </cell>
          <cell r="L81">
            <v>1</v>
          </cell>
          <cell r="M81">
            <v>1</v>
          </cell>
          <cell r="N81" t="str">
            <v>ingusta</v>
          </cell>
        </row>
        <row r="82">
          <cell r="A82">
            <v>10074</v>
          </cell>
          <cell r="B82">
            <v>955</v>
          </cell>
          <cell r="C82" t="str">
            <v>Aleea</v>
          </cell>
          <cell r="D82" t="str">
            <v>Carpați</v>
          </cell>
          <cell r="E82" t="str">
            <v>Kárpátok</v>
          </cell>
          <cell r="F82" t="str">
            <v>sétány</v>
          </cell>
          <cell r="G82" t="str">
            <v>ALEEA CARPATI</v>
          </cell>
          <cell r="H82">
            <v>960</v>
          </cell>
          <cell r="I82">
            <v>2112</v>
          </cell>
          <cell r="J82">
            <v>8640</v>
          </cell>
          <cell r="K82">
            <v>7.5</v>
          </cell>
          <cell r="L82">
            <v>2</v>
          </cell>
          <cell r="M82">
            <v>1</v>
          </cell>
          <cell r="N82" t="str">
            <v>ingusta intre blocuri</v>
          </cell>
        </row>
        <row r="83">
          <cell r="A83">
            <v>10075</v>
          </cell>
          <cell r="B83">
            <v>1473</v>
          </cell>
          <cell r="C83" t="str">
            <v>Strada</v>
          </cell>
          <cell r="D83" t="str">
            <v>Cașinului</v>
          </cell>
          <cell r="E83" t="str">
            <v>Kászon</v>
          </cell>
          <cell r="F83" t="str">
            <v>utca</v>
          </cell>
          <cell r="G83" t="str">
            <v>MURESENI -LIBERTĂȚII</v>
          </cell>
          <cell r="H83">
            <v>0</v>
          </cell>
          <cell r="I83">
            <v>0</v>
          </cell>
          <cell r="J83">
            <v>0</v>
          </cell>
          <cell r="K83">
            <v>7.5</v>
          </cell>
          <cell r="L83">
            <v>2</v>
          </cell>
          <cell r="M83">
            <v>1</v>
          </cell>
          <cell r="N83" t="str">
            <v>ingusta</v>
          </cell>
        </row>
        <row r="84">
          <cell r="A84">
            <v>10081</v>
          </cell>
          <cell r="B84">
            <v>956</v>
          </cell>
          <cell r="C84" t="str">
            <v>Strada</v>
          </cell>
          <cell r="D84" t="str">
            <v>Ceahlău</v>
          </cell>
          <cell r="E84" t="str">
            <v>Csalhó</v>
          </cell>
          <cell r="F84" t="str">
            <v>utca</v>
          </cell>
          <cell r="G84" t="str">
            <v>1848</v>
          </cell>
          <cell r="H84">
            <v>325</v>
          </cell>
          <cell r="I84">
            <v>1430</v>
          </cell>
          <cell r="J84">
            <v>2275</v>
          </cell>
          <cell r="K84">
            <v>7.5</v>
          </cell>
          <cell r="L84">
            <v>1</v>
          </cell>
          <cell r="M84">
            <v>1</v>
          </cell>
          <cell r="N84" t="str">
            <v>ingusta</v>
          </cell>
        </row>
        <row r="85">
          <cell r="A85">
            <v>10082</v>
          </cell>
          <cell r="B85">
            <v>957</v>
          </cell>
          <cell r="C85" t="str">
            <v>Strada</v>
          </cell>
          <cell r="D85" t="str">
            <v>Ceangăilor</v>
          </cell>
          <cell r="E85" t="str">
            <v>Csángó</v>
          </cell>
          <cell r="F85" t="str">
            <v>utca</v>
          </cell>
          <cell r="G85" t="str">
            <v>UNIRII</v>
          </cell>
          <cell r="H85">
            <v>325</v>
          </cell>
          <cell r="I85">
            <v>0</v>
          </cell>
          <cell r="J85">
            <v>1430</v>
          </cell>
          <cell r="K85">
            <v>7.5</v>
          </cell>
          <cell r="L85">
            <v>2</v>
          </cell>
          <cell r="M85">
            <v>1</v>
          </cell>
          <cell r="N85" t="str">
            <v>ingusta</v>
          </cell>
        </row>
        <row r="86">
          <cell r="A86">
            <v>10083</v>
          </cell>
          <cell r="B86">
            <v>958</v>
          </cell>
          <cell r="C86" t="str">
            <v>Strada</v>
          </cell>
          <cell r="D86" t="str">
            <v>Cerbului</v>
          </cell>
          <cell r="E86" t="str">
            <v>Szarvas</v>
          </cell>
          <cell r="F86" t="str">
            <v>utca</v>
          </cell>
          <cell r="G86" t="str">
            <v>CORNEȘTI</v>
          </cell>
          <cell r="H86">
            <v>280</v>
          </cell>
          <cell r="I86">
            <v>420</v>
          </cell>
          <cell r="J86">
            <v>1680</v>
          </cell>
          <cell r="K86">
            <v>7.5</v>
          </cell>
          <cell r="L86">
            <v>2</v>
          </cell>
          <cell r="M86">
            <v>1</v>
          </cell>
          <cell r="N86" t="str">
            <v>ingusta</v>
          </cell>
        </row>
        <row r="87">
          <cell r="A87">
            <v>10084</v>
          </cell>
          <cell r="B87">
            <v>959</v>
          </cell>
          <cell r="C87" t="str">
            <v>Strada</v>
          </cell>
          <cell r="D87" t="str">
            <v>Cernavodă</v>
          </cell>
          <cell r="E87" t="str">
            <v>Cernavodă</v>
          </cell>
          <cell r="F87" t="str">
            <v>utca</v>
          </cell>
          <cell r="G87" t="str">
            <v>TUDOR 2</v>
          </cell>
          <cell r="H87">
            <v>140</v>
          </cell>
          <cell r="I87">
            <v>420</v>
          </cell>
          <cell r="J87">
            <v>840</v>
          </cell>
          <cell r="K87">
            <v>7.5</v>
          </cell>
          <cell r="L87">
            <v>2</v>
          </cell>
          <cell r="M87">
            <v>1</v>
          </cell>
          <cell r="N87" t="str">
            <v>ingusta</v>
          </cell>
        </row>
        <row r="88">
          <cell r="A88">
            <v>10085</v>
          </cell>
          <cell r="B88">
            <v>960</v>
          </cell>
          <cell r="C88" t="str">
            <v>Strada</v>
          </cell>
          <cell r="D88" t="str">
            <v>Cernei</v>
          </cell>
          <cell r="E88" t="str">
            <v>Cserna</v>
          </cell>
          <cell r="F88" t="str">
            <v>utca</v>
          </cell>
          <cell r="G88" t="str">
            <v>BALCESCU -ARMATEI</v>
          </cell>
          <cell r="H88">
            <v>140</v>
          </cell>
          <cell r="I88">
            <v>392</v>
          </cell>
          <cell r="J88">
            <v>840</v>
          </cell>
          <cell r="K88">
            <v>7.5</v>
          </cell>
          <cell r="L88">
            <v>2</v>
          </cell>
          <cell r="M88">
            <v>1</v>
          </cell>
          <cell r="N88" t="str">
            <v>ingusta</v>
          </cell>
        </row>
        <row r="89">
          <cell r="A89">
            <v>10086</v>
          </cell>
          <cell r="B89">
            <v>1303</v>
          </cell>
          <cell r="C89" t="str">
            <v>Bulevardul</v>
          </cell>
          <cell r="D89" t="str">
            <v>Cetății</v>
          </cell>
          <cell r="E89" t="str">
            <v>Vár</v>
          </cell>
          <cell r="F89" t="str">
            <v>sétány</v>
          </cell>
          <cell r="G89" t="str">
            <v xml:space="preserve">CENTRALA </v>
          </cell>
          <cell r="H89">
            <v>500</v>
          </cell>
          <cell r="I89">
            <v>3620</v>
          </cell>
          <cell r="J89">
            <v>6000</v>
          </cell>
          <cell r="K89">
            <v>7.5</v>
          </cell>
          <cell r="L89">
            <v>2</v>
          </cell>
          <cell r="M89">
            <v>1</v>
          </cell>
          <cell r="N89" t="str">
            <v>ingusta</v>
          </cell>
        </row>
        <row r="90">
          <cell r="A90">
            <v>10087</v>
          </cell>
          <cell r="B90">
            <v>961</v>
          </cell>
          <cell r="C90" t="str">
            <v>Strada</v>
          </cell>
          <cell r="D90" t="str">
            <v>Cetinei</v>
          </cell>
          <cell r="E90" t="str">
            <v>Vessző</v>
          </cell>
          <cell r="F90" t="str">
            <v>utca</v>
          </cell>
          <cell r="G90" t="str">
            <v>UNIRII</v>
          </cell>
          <cell r="H90">
            <v>200</v>
          </cell>
          <cell r="I90">
            <v>0</v>
          </cell>
          <cell r="J90">
            <v>1200</v>
          </cell>
          <cell r="K90">
            <v>7.5</v>
          </cell>
          <cell r="L90">
            <v>2</v>
          </cell>
          <cell r="M90">
            <v>1</v>
          </cell>
          <cell r="N90" t="str">
            <v>ingusta</v>
          </cell>
        </row>
        <row r="91">
          <cell r="A91">
            <v>10089</v>
          </cell>
          <cell r="B91">
            <v>963</v>
          </cell>
          <cell r="C91" t="str">
            <v>Strada</v>
          </cell>
          <cell r="D91" t="str">
            <v>Cibinului</v>
          </cell>
          <cell r="E91" t="str">
            <v>Szebenihavasok</v>
          </cell>
          <cell r="F91" t="str">
            <v>utca</v>
          </cell>
          <cell r="G91" t="str">
            <v>CORNISA</v>
          </cell>
          <cell r="H91">
            <v>93</v>
          </cell>
          <cell r="I91">
            <v>224</v>
          </cell>
          <cell r="J91">
            <v>465</v>
          </cell>
          <cell r="K91">
            <v>7.5</v>
          </cell>
          <cell r="L91">
            <v>2</v>
          </cell>
          <cell r="M91">
            <v>1</v>
          </cell>
          <cell r="N91" t="str">
            <v>ingusta</v>
          </cell>
        </row>
        <row r="92">
          <cell r="A92">
            <v>10091</v>
          </cell>
          <cell r="B92">
            <v>966</v>
          </cell>
          <cell r="C92" t="str">
            <v>Strada</v>
          </cell>
          <cell r="D92" t="str">
            <v>Ciocanului</v>
          </cell>
          <cell r="E92" t="str">
            <v>Kalapács</v>
          </cell>
          <cell r="F92" t="str">
            <v>utca</v>
          </cell>
          <cell r="G92" t="str">
            <v>MURESENI - BUDIULUI - DOJA</v>
          </cell>
          <cell r="H92">
            <v>180</v>
          </cell>
          <cell r="I92">
            <v>540</v>
          </cell>
          <cell r="J92">
            <v>1080</v>
          </cell>
          <cell r="K92">
            <v>7.5</v>
          </cell>
          <cell r="L92">
            <v>2</v>
          </cell>
          <cell r="M92">
            <v>1</v>
          </cell>
          <cell r="N92" t="str">
            <v>ingusta</v>
          </cell>
        </row>
        <row r="93">
          <cell r="A93">
            <v>10092</v>
          </cell>
          <cell r="B93">
            <v>967</v>
          </cell>
          <cell r="C93" t="str">
            <v>Strada</v>
          </cell>
          <cell r="D93" t="str">
            <v>Ciocârliei</v>
          </cell>
          <cell r="E93" t="str">
            <v>Pacsirta</v>
          </cell>
          <cell r="F93" t="str">
            <v>utca</v>
          </cell>
          <cell r="G93" t="str">
            <v>BALCESCU -ARMATEI</v>
          </cell>
          <cell r="H93">
            <v>150</v>
          </cell>
          <cell r="I93">
            <v>450</v>
          </cell>
          <cell r="J93">
            <v>900</v>
          </cell>
          <cell r="K93">
            <v>7.5</v>
          </cell>
          <cell r="L93">
            <v>1</v>
          </cell>
          <cell r="M93">
            <v>1</v>
          </cell>
          <cell r="N93" t="str">
            <v>ingusta</v>
          </cell>
        </row>
        <row r="94">
          <cell r="A94">
            <v>10093</v>
          </cell>
          <cell r="B94">
            <v>968</v>
          </cell>
          <cell r="C94" t="str">
            <v>Strada</v>
          </cell>
          <cell r="D94" t="str">
            <v>Cireșului</v>
          </cell>
          <cell r="E94" t="str">
            <v>Cseresznyés</v>
          </cell>
          <cell r="F94" t="str">
            <v>utca</v>
          </cell>
          <cell r="G94" t="str">
            <v>1848</v>
          </cell>
          <cell r="H94">
            <v>125</v>
          </cell>
          <cell r="I94">
            <v>376</v>
          </cell>
          <cell r="J94">
            <v>750</v>
          </cell>
          <cell r="K94">
            <v>7.5</v>
          </cell>
          <cell r="L94">
            <v>2</v>
          </cell>
          <cell r="M94">
            <v>1</v>
          </cell>
          <cell r="N94" t="str">
            <v>ingusta</v>
          </cell>
        </row>
        <row r="95">
          <cell r="A95">
            <v>10094</v>
          </cell>
          <cell r="B95">
            <v>969</v>
          </cell>
          <cell r="C95" t="str">
            <v>Strada</v>
          </cell>
          <cell r="D95" t="str">
            <v>Cisnădie</v>
          </cell>
          <cell r="E95" t="str">
            <v>Nagydisznód</v>
          </cell>
          <cell r="F95" t="str">
            <v>utca</v>
          </cell>
          <cell r="G95" t="str">
            <v>MURESENI - BUDIULUI - DOJA</v>
          </cell>
          <cell r="H95">
            <v>260</v>
          </cell>
          <cell r="I95">
            <v>936</v>
          </cell>
          <cell r="J95">
            <v>1280</v>
          </cell>
          <cell r="K95">
            <v>7.5</v>
          </cell>
          <cell r="L95">
            <v>2</v>
          </cell>
          <cell r="M95">
            <v>1</v>
          </cell>
        </row>
        <row r="96">
          <cell r="A96">
            <v>10095</v>
          </cell>
          <cell r="B96">
            <v>970</v>
          </cell>
          <cell r="C96" t="str">
            <v>Strada</v>
          </cell>
          <cell r="D96" t="str">
            <v>Ciucaș</v>
          </cell>
          <cell r="E96" t="str">
            <v>Csukás</v>
          </cell>
          <cell r="F96" t="str">
            <v>utca</v>
          </cell>
          <cell r="G96" t="str">
            <v>1848</v>
          </cell>
          <cell r="H96">
            <v>205</v>
          </cell>
          <cell r="I96">
            <v>557</v>
          </cell>
          <cell r="J96">
            <v>1230</v>
          </cell>
          <cell r="K96">
            <v>7.5</v>
          </cell>
          <cell r="L96">
            <v>2</v>
          </cell>
          <cell r="M96">
            <v>1</v>
          </cell>
          <cell r="N96" t="str">
            <v>ingusta</v>
          </cell>
        </row>
        <row r="97">
          <cell r="A97">
            <v>10096</v>
          </cell>
          <cell r="B97">
            <v>971</v>
          </cell>
          <cell r="C97" t="str">
            <v>Strada</v>
          </cell>
          <cell r="D97" t="str">
            <v>Ciucului</v>
          </cell>
          <cell r="E97" t="str">
            <v>Csíki</v>
          </cell>
          <cell r="F97" t="str">
            <v>utca</v>
          </cell>
          <cell r="G97" t="str">
            <v>UNIRII</v>
          </cell>
          <cell r="H97">
            <v>265</v>
          </cell>
          <cell r="I97">
            <v>440</v>
          </cell>
          <cell r="J97">
            <v>1600</v>
          </cell>
          <cell r="K97">
            <v>7.5</v>
          </cell>
          <cell r="L97">
            <v>2</v>
          </cell>
          <cell r="M97">
            <v>1</v>
          </cell>
          <cell r="N97" t="str">
            <v>ingusta</v>
          </cell>
        </row>
        <row r="98">
          <cell r="A98">
            <v>10098</v>
          </cell>
          <cell r="B98">
            <v>972</v>
          </cell>
          <cell r="C98" t="str">
            <v>Strada</v>
          </cell>
          <cell r="D98" t="str">
            <v>Cloșca</v>
          </cell>
          <cell r="E98" t="str">
            <v>Cloşca</v>
          </cell>
          <cell r="F98" t="str">
            <v>utca</v>
          </cell>
          <cell r="G98" t="str">
            <v xml:space="preserve">CENTRALA </v>
          </cell>
          <cell r="H98">
            <v>70</v>
          </cell>
          <cell r="I98">
            <v>196</v>
          </cell>
          <cell r="J98">
            <v>406</v>
          </cell>
          <cell r="K98">
            <v>7.5</v>
          </cell>
          <cell r="L98">
            <v>1</v>
          </cell>
          <cell r="M98">
            <v>1</v>
          </cell>
          <cell r="N98" t="str">
            <v>ingusta</v>
          </cell>
        </row>
        <row r="99">
          <cell r="A99">
            <v>10100</v>
          </cell>
          <cell r="B99">
            <v>974</v>
          </cell>
          <cell r="C99" t="str">
            <v>Strada</v>
          </cell>
          <cell r="D99" t="str">
            <v>Colegiului</v>
          </cell>
          <cell r="E99" t="str">
            <v>Kollégium</v>
          </cell>
          <cell r="F99" t="str">
            <v>utca</v>
          </cell>
          <cell r="G99" t="str">
            <v xml:space="preserve">CENTRALA </v>
          </cell>
          <cell r="H99">
            <v>60</v>
          </cell>
          <cell r="I99">
            <v>180</v>
          </cell>
          <cell r="J99">
            <v>336</v>
          </cell>
          <cell r="K99">
            <v>7.5</v>
          </cell>
          <cell r="L99">
            <v>1</v>
          </cell>
          <cell r="M99">
            <v>1</v>
          </cell>
          <cell r="N99" t="str">
            <v>ingusta</v>
          </cell>
        </row>
        <row r="100">
          <cell r="A100">
            <v>10102</v>
          </cell>
          <cell r="B100">
            <v>947</v>
          </cell>
          <cell r="C100" t="str">
            <v>Strada</v>
          </cell>
          <cell r="D100" t="str">
            <v>Constandin Hagi Stoian</v>
          </cell>
          <cell r="E100" t="str">
            <v>Constantin Hagi Stoian</v>
          </cell>
          <cell r="F100" t="str">
            <v>utca</v>
          </cell>
          <cell r="G100" t="str">
            <v>UNIRII</v>
          </cell>
          <cell r="H100">
            <v>404</v>
          </cell>
          <cell r="I100">
            <v>0</v>
          </cell>
          <cell r="J100">
            <v>2020</v>
          </cell>
          <cell r="K100">
            <v>7.5</v>
          </cell>
          <cell r="L100">
            <v>2</v>
          </cell>
          <cell r="M100">
            <v>1</v>
          </cell>
          <cell r="N100" t="str">
            <v>ingusta</v>
          </cell>
        </row>
        <row r="101">
          <cell r="A101">
            <v>10132</v>
          </cell>
          <cell r="B101">
            <v>994</v>
          </cell>
          <cell r="C101" t="str">
            <v>Strada</v>
          </cell>
          <cell r="D101" t="str">
            <v>Constantin Dobrogeanu Gherea</v>
          </cell>
          <cell r="E101" t="str">
            <v>Constantin Dobrogeanu Gherea</v>
          </cell>
          <cell r="F101" t="str">
            <v>utca</v>
          </cell>
          <cell r="G101" t="str">
            <v>1848</v>
          </cell>
          <cell r="H101">
            <v>438</v>
          </cell>
          <cell r="I101">
            <v>1576</v>
          </cell>
          <cell r="J101">
            <v>2628</v>
          </cell>
          <cell r="K101">
            <v>7.5</v>
          </cell>
          <cell r="L101">
            <v>2</v>
          </cell>
          <cell r="M101">
            <v>1</v>
          </cell>
          <cell r="N101" t="str">
            <v>ingusta</v>
          </cell>
        </row>
        <row r="102">
          <cell r="A102">
            <v>10347</v>
          </cell>
          <cell r="B102">
            <v>948</v>
          </cell>
          <cell r="C102" t="str">
            <v>Strada</v>
          </cell>
          <cell r="D102" t="str">
            <v>Constantin Romanu Vivu</v>
          </cell>
          <cell r="E102" t="str">
            <v>Constantin Romanu Vivu</v>
          </cell>
          <cell r="F102" t="str">
            <v>utca</v>
          </cell>
          <cell r="G102" t="str">
            <v>7 NOIEMBRIE</v>
          </cell>
          <cell r="H102">
            <v>360</v>
          </cell>
          <cell r="I102">
            <v>0</v>
          </cell>
          <cell r="J102">
            <v>1800</v>
          </cell>
          <cell r="K102">
            <v>7.5</v>
          </cell>
          <cell r="L102">
            <v>1</v>
          </cell>
          <cell r="M102">
            <v>1</v>
          </cell>
          <cell r="N102" t="str">
            <v>ingusta</v>
          </cell>
        </row>
        <row r="103">
          <cell r="A103">
            <v>10101</v>
          </cell>
          <cell r="B103">
            <v>975</v>
          </cell>
          <cell r="C103" t="str">
            <v>Aleea</v>
          </cell>
          <cell r="D103" t="str">
            <v>Constructorilor</v>
          </cell>
          <cell r="E103" t="str">
            <v>Építők</v>
          </cell>
          <cell r="F103" t="str">
            <v>sétány</v>
          </cell>
          <cell r="G103" t="str">
            <v>7 NOIEMBRIE</v>
          </cell>
          <cell r="H103">
            <v>275</v>
          </cell>
          <cell r="I103">
            <v>300</v>
          </cell>
          <cell r="J103">
            <v>2750</v>
          </cell>
          <cell r="K103">
            <v>7.5</v>
          </cell>
          <cell r="L103">
            <v>2</v>
          </cell>
          <cell r="M103">
            <v>1</v>
          </cell>
          <cell r="N103" t="str">
            <v>ingusta</v>
          </cell>
        </row>
        <row r="104">
          <cell r="A104">
            <v>10103</v>
          </cell>
          <cell r="B104">
            <v>976</v>
          </cell>
          <cell r="C104" t="str">
            <v>Strada</v>
          </cell>
          <cell r="D104" t="str">
            <v>Cornești</v>
          </cell>
          <cell r="E104" t="str">
            <v>Somostető</v>
          </cell>
          <cell r="F104" t="str">
            <v>utca</v>
          </cell>
          <cell r="G104" t="str">
            <v>CORNEȘTI</v>
          </cell>
          <cell r="H104">
            <v>1390</v>
          </cell>
          <cell r="I104">
            <v>1200</v>
          </cell>
          <cell r="J104">
            <v>8340</v>
          </cell>
          <cell r="K104">
            <v>7.5</v>
          </cell>
          <cell r="L104">
            <v>2</v>
          </cell>
          <cell r="M104">
            <v>1</v>
          </cell>
          <cell r="N104" t="str">
            <v>ingusta</v>
          </cell>
        </row>
        <row r="105">
          <cell r="A105">
            <v>10104</v>
          </cell>
          <cell r="B105">
            <v>977</v>
          </cell>
          <cell r="C105" t="str">
            <v>Aleea</v>
          </cell>
          <cell r="D105" t="str">
            <v>Cornișa</v>
          </cell>
          <cell r="E105" t="str">
            <v>Párkány</v>
          </cell>
          <cell r="F105" t="str">
            <v>sétány</v>
          </cell>
          <cell r="G105" t="str">
            <v>CORNISA</v>
          </cell>
          <cell r="H105">
            <v>890</v>
          </cell>
          <cell r="I105">
            <v>2670</v>
          </cell>
          <cell r="J105">
            <v>5340</v>
          </cell>
          <cell r="K105">
            <v>7.5</v>
          </cell>
          <cell r="L105">
            <v>1</v>
          </cell>
          <cell r="M105">
            <v>1</v>
          </cell>
          <cell r="N105" t="str">
            <v>ingusta</v>
          </cell>
          <cell r="O105" t="str">
            <v>partial sens dublu cu o singura banda</v>
          </cell>
        </row>
        <row r="106">
          <cell r="A106">
            <v>10105</v>
          </cell>
          <cell r="B106">
            <v>979</v>
          </cell>
          <cell r="C106" t="str">
            <v>Strada</v>
          </cell>
          <cell r="D106" t="str">
            <v>Cosminului</v>
          </cell>
          <cell r="E106" t="str">
            <v>Cosmin</v>
          </cell>
          <cell r="F106" t="str">
            <v>utca</v>
          </cell>
          <cell r="G106" t="str">
            <v>CORNISA</v>
          </cell>
          <cell r="H106">
            <v>210</v>
          </cell>
          <cell r="I106">
            <v>672</v>
          </cell>
          <cell r="J106">
            <v>1260</v>
          </cell>
          <cell r="K106">
            <v>7.5</v>
          </cell>
          <cell r="L106">
            <v>1</v>
          </cell>
          <cell r="M106">
            <v>1</v>
          </cell>
          <cell r="N106" t="str">
            <v>ingusta</v>
          </cell>
        </row>
        <row r="107">
          <cell r="A107">
            <v>10107</v>
          </cell>
          <cell r="B107">
            <v>980</v>
          </cell>
          <cell r="C107" t="str">
            <v>Strada</v>
          </cell>
          <cell r="D107" t="str">
            <v>Cotitura de Jos</v>
          </cell>
          <cell r="E107" t="str">
            <v>Alsóforduló</v>
          </cell>
          <cell r="F107" t="str">
            <v>utca</v>
          </cell>
          <cell r="G107" t="str">
            <v>UNIRII</v>
          </cell>
          <cell r="H107">
            <v>350</v>
          </cell>
          <cell r="I107">
            <v>0</v>
          </cell>
          <cell r="J107">
            <v>3443</v>
          </cell>
          <cell r="K107">
            <v>7.5</v>
          </cell>
          <cell r="L107">
            <v>2</v>
          </cell>
          <cell r="M107">
            <v>1</v>
          </cell>
          <cell r="N107" t="str">
            <v>ingusta</v>
          </cell>
        </row>
        <row r="108">
          <cell r="A108">
            <v>10108</v>
          </cell>
          <cell r="B108">
            <v>981</v>
          </cell>
          <cell r="C108" t="str">
            <v>Strada</v>
          </cell>
          <cell r="D108" t="str">
            <v>Cotului</v>
          </cell>
          <cell r="E108" t="str">
            <v>Könyök</v>
          </cell>
          <cell r="F108" t="str">
            <v>utca</v>
          </cell>
          <cell r="G108" t="str">
            <v>UNIRII</v>
          </cell>
          <cell r="H108">
            <v>70</v>
          </cell>
          <cell r="I108">
            <v>0</v>
          </cell>
          <cell r="J108">
            <v>420</v>
          </cell>
          <cell r="K108">
            <v>7.5</v>
          </cell>
          <cell r="L108">
            <v>2</v>
          </cell>
          <cell r="M108">
            <v>1</v>
          </cell>
          <cell r="N108" t="str">
            <v>ingusta</v>
          </cell>
        </row>
        <row r="109">
          <cell r="A109">
            <v>10109</v>
          </cell>
          <cell r="B109">
            <v>982</v>
          </cell>
          <cell r="C109" t="str">
            <v>Aleea</v>
          </cell>
          <cell r="D109" t="str">
            <v>Covasna</v>
          </cell>
          <cell r="E109" t="str">
            <v>Kovászna</v>
          </cell>
          <cell r="F109" t="str">
            <v>sétány</v>
          </cell>
          <cell r="G109" t="str">
            <v>TUDOR 1</v>
          </cell>
          <cell r="H109">
            <v>510</v>
          </cell>
          <cell r="I109">
            <v>1247</v>
          </cell>
          <cell r="J109">
            <v>3100</v>
          </cell>
          <cell r="K109">
            <v>7.5</v>
          </cell>
          <cell r="L109">
            <v>2</v>
          </cell>
          <cell r="M109">
            <v>1</v>
          </cell>
          <cell r="N109" t="str">
            <v>ingusta</v>
          </cell>
        </row>
        <row r="110">
          <cell r="A110">
            <v>10110</v>
          </cell>
          <cell r="B110">
            <v>983</v>
          </cell>
          <cell r="C110" t="str">
            <v>Strada</v>
          </cell>
          <cell r="D110" t="str">
            <v>Crângului</v>
          </cell>
          <cell r="E110" t="str">
            <v>Cserjés</v>
          </cell>
          <cell r="F110" t="str">
            <v>utca</v>
          </cell>
          <cell r="G110" t="str">
            <v>CORNEȘTI</v>
          </cell>
          <cell r="H110">
            <v>160</v>
          </cell>
          <cell r="I110">
            <v>690</v>
          </cell>
          <cell r="J110">
            <v>1040</v>
          </cell>
          <cell r="K110">
            <v>7.5</v>
          </cell>
          <cell r="L110">
            <v>2</v>
          </cell>
          <cell r="M110">
            <v>1</v>
          </cell>
          <cell r="N110" t="str">
            <v>ingusta</v>
          </cell>
        </row>
        <row r="111">
          <cell r="A111">
            <v>10112</v>
          </cell>
          <cell r="B111">
            <v>984</v>
          </cell>
          <cell r="C111" t="str">
            <v>Strada</v>
          </cell>
          <cell r="D111" t="str">
            <v>Crinului</v>
          </cell>
          <cell r="E111" t="str">
            <v>Liliom</v>
          </cell>
          <cell r="F111" t="str">
            <v>utca</v>
          </cell>
          <cell r="G111" t="str">
            <v>1848</v>
          </cell>
          <cell r="H111">
            <v>210</v>
          </cell>
          <cell r="I111">
            <v>714</v>
          </cell>
          <cell r="J111">
            <v>1323</v>
          </cell>
          <cell r="K111">
            <v>7.5</v>
          </cell>
          <cell r="L111">
            <v>1</v>
          </cell>
          <cell r="M111">
            <v>1</v>
          </cell>
          <cell r="N111" t="str">
            <v>ingusta</v>
          </cell>
        </row>
        <row r="112">
          <cell r="A112">
            <v>10114</v>
          </cell>
          <cell r="B112">
            <v>985</v>
          </cell>
          <cell r="C112" t="str">
            <v>Strada</v>
          </cell>
          <cell r="D112" t="str">
            <v>Crișan</v>
          </cell>
          <cell r="E112" t="str">
            <v>Crişan</v>
          </cell>
          <cell r="F112" t="str">
            <v>utca</v>
          </cell>
          <cell r="G112" t="str">
            <v xml:space="preserve">CENTRALA </v>
          </cell>
          <cell r="H112">
            <v>80</v>
          </cell>
          <cell r="I112">
            <v>240</v>
          </cell>
          <cell r="J112">
            <v>480</v>
          </cell>
          <cell r="K112">
            <v>7.5</v>
          </cell>
          <cell r="L112">
            <v>2</v>
          </cell>
          <cell r="M112">
            <v>1</v>
          </cell>
          <cell r="N112" t="str">
            <v>ingusta</v>
          </cell>
        </row>
        <row r="113">
          <cell r="A113">
            <v>10113</v>
          </cell>
          <cell r="B113">
            <v>986</v>
          </cell>
          <cell r="C113" t="str">
            <v>Strada</v>
          </cell>
          <cell r="D113" t="str">
            <v>Cristești</v>
          </cell>
          <cell r="E113" t="str">
            <v>Keresztúri</v>
          </cell>
          <cell r="F113" t="str">
            <v>utca</v>
          </cell>
          <cell r="G113" t="str">
            <v>MURESENI - BUDIULUI - DOJA</v>
          </cell>
          <cell r="H113">
            <v>50</v>
          </cell>
          <cell r="I113">
            <v>0</v>
          </cell>
          <cell r="J113">
            <v>300</v>
          </cell>
          <cell r="K113">
            <v>7.5</v>
          </cell>
          <cell r="L113">
            <v>2</v>
          </cell>
          <cell r="M113">
            <v>1</v>
          </cell>
          <cell r="N113" t="str">
            <v>ingusta</v>
          </cell>
        </row>
        <row r="114">
          <cell r="A114">
            <v>10115</v>
          </cell>
          <cell r="B114">
            <v>987</v>
          </cell>
          <cell r="C114" t="str">
            <v>Strada</v>
          </cell>
          <cell r="D114" t="str">
            <v>Crișului</v>
          </cell>
          <cell r="E114" t="str">
            <v>Körös</v>
          </cell>
          <cell r="F114" t="str">
            <v>utca</v>
          </cell>
          <cell r="G114" t="str">
            <v>MURESENI - BUDIULUI - DOJA</v>
          </cell>
          <cell r="H114">
            <v>260</v>
          </cell>
          <cell r="I114">
            <v>260</v>
          </cell>
          <cell r="J114">
            <v>1560</v>
          </cell>
          <cell r="K114">
            <v>7.5</v>
          </cell>
          <cell r="L114">
            <v>2</v>
          </cell>
          <cell r="M114">
            <v>1</v>
          </cell>
          <cell r="N114" t="str">
            <v>ingusta</v>
          </cell>
        </row>
        <row r="115">
          <cell r="A115">
            <v>10116</v>
          </cell>
          <cell r="B115">
            <v>988</v>
          </cell>
          <cell r="C115" t="str">
            <v>Strada</v>
          </cell>
          <cell r="D115" t="str">
            <v>Crizantemelor</v>
          </cell>
          <cell r="E115" t="str">
            <v>Krizantém</v>
          </cell>
          <cell r="F115" t="str">
            <v>utca</v>
          </cell>
          <cell r="G115" t="str">
            <v xml:space="preserve">CENTRALA </v>
          </cell>
          <cell r="H115">
            <v>180</v>
          </cell>
          <cell r="I115">
            <v>540</v>
          </cell>
          <cell r="J115">
            <v>1080</v>
          </cell>
          <cell r="K115">
            <v>7.5</v>
          </cell>
          <cell r="L115">
            <v>1</v>
          </cell>
          <cell r="M115">
            <v>1</v>
          </cell>
          <cell r="N115" t="str">
            <v>ingusta</v>
          </cell>
        </row>
        <row r="116">
          <cell r="A116">
            <v>10117</v>
          </cell>
          <cell r="B116">
            <v>989</v>
          </cell>
          <cell r="C116" t="str">
            <v>Strada</v>
          </cell>
          <cell r="D116" t="str">
            <v>Cucului</v>
          </cell>
          <cell r="E116" t="str">
            <v>Kakukk</v>
          </cell>
          <cell r="F116" t="str">
            <v>utca</v>
          </cell>
          <cell r="G116" t="str">
            <v>1848</v>
          </cell>
          <cell r="H116">
            <v>60</v>
          </cell>
          <cell r="I116">
            <v>120</v>
          </cell>
          <cell r="J116">
            <v>360</v>
          </cell>
          <cell r="K116">
            <v>7.5</v>
          </cell>
          <cell r="L116">
            <v>2</v>
          </cell>
          <cell r="M116">
            <v>1</v>
          </cell>
          <cell r="N116" t="str">
            <v>ingusta</v>
          </cell>
        </row>
        <row r="117">
          <cell r="A117">
            <v>10118</v>
          </cell>
          <cell r="B117">
            <v>990</v>
          </cell>
          <cell r="C117" t="str">
            <v>Strada</v>
          </cell>
          <cell r="D117" t="str">
            <v>Cugir</v>
          </cell>
          <cell r="E117" t="str">
            <v>Kudzsir</v>
          </cell>
          <cell r="F117" t="str">
            <v>utca</v>
          </cell>
          <cell r="G117" t="str">
            <v>MURESENI - BUDIULUI - DOJA</v>
          </cell>
          <cell r="H117">
            <v>323</v>
          </cell>
          <cell r="I117">
            <v>0</v>
          </cell>
          <cell r="J117">
            <v>1938</v>
          </cell>
          <cell r="K117">
            <v>7.5</v>
          </cell>
          <cell r="L117">
            <v>1</v>
          </cell>
          <cell r="M117">
            <v>1</v>
          </cell>
          <cell r="N117" t="str">
            <v>ingusta</v>
          </cell>
        </row>
        <row r="118">
          <cell r="A118">
            <v>10119</v>
          </cell>
          <cell r="B118">
            <v>991</v>
          </cell>
          <cell r="C118" t="str">
            <v>Strada</v>
          </cell>
          <cell r="D118" t="str">
            <v>Cutezanței</v>
          </cell>
          <cell r="E118" t="str">
            <v>Merészség</v>
          </cell>
          <cell r="F118" t="str">
            <v>utca</v>
          </cell>
          <cell r="G118" t="str">
            <v>TUDOR 3</v>
          </cell>
          <cell r="H118">
            <v>1050</v>
          </cell>
          <cell r="I118">
            <v>10500</v>
          </cell>
          <cell r="J118">
            <v>14700</v>
          </cell>
          <cell r="K118">
            <v>7.5</v>
          </cell>
          <cell r="L118">
            <v>2</v>
          </cell>
          <cell r="M118">
            <v>1</v>
          </cell>
        </row>
        <row r="119">
          <cell r="A119">
            <v>10120</v>
          </cell>
          <cell r="B119">
            <v>992</v>
          </cell>
          <cell r="C119" t="str">
            <v>Strada</v>
          </cell>
          <cell r="D119" t="str">
            <v>Cuza Vodă</v>
          </cell>
          <cell r="E119" t="str">
            <v>Cuza Vodă</v>
          </cell>
          <cell r="F119" t="str">
            <v>utca</v>
          </cell>
          <cell r="G119" t="str">
            <v xml:space="preserve">CENTRALA </v>
          </cell>
          <cell r="H119">
            <v>1020</v>
          </cell>
          <cell r="I119">
            <v>4338</v>
          </cell>
          <cell r="J119">
            <v>7170</v>
          </cell>
          <cell r="K119">
            <v>7.5</v>
          </cell>
          <cell r="L119">
            <v>2</v>
          </cell>
          <cell r="M119">
            <v>1</v>
          </cell>
        </row>
        <row r="120">
          <cell r="A120">
            <v>10122</v>
          </cell>
          <cell r="B120">
            <v>1003</v>
          </cell>
          <cell r="C120" t="str">
            <v>Strada</v>
          </cell>
          <cell r="D120" t="str">
            <v>Dâmboviței</v>
          </cell>
          <cell r="E120" t="str">
            <v>Dâmboviţa</v>
          </cell>
          <cell r="F120" t="str">
            <v>utca</v>
          </cell>
          <cell r="G120" t="str">
            <v>TUDOR 1</v>
          </cell>
          <cell r="H120">
            <v>432</v>
          </cell>
          <cell r="I120">
            <v>1124</v>
          </cell>
          <cell r="J120">
            <v>2376</v>
          </cell>
          <cell r="K120">
            <v>7.5</v>
          </cell>
          <cell r="L120">
            <v>1</v>
          </cell>
          <cell r="M120">
            <v>1</v>
          </cell>
          <cell r="N120" t="str">
            <v>ingusta</v>
          </cell>
        </row>
        <row r="121">
          <cell r="A121">
            <v>10123</v>
          </cell>
          <cell r="B121">
            <v>995</v>
          </cell>
          <cell r="C121" t="str">
            <v>Strada</v>
          </cell>
          <cell r="D121" t="str">
            <v>Dâmbul Pietros</v>
          </cell>
          <cell r="E121" t="str">
            <v>Kövesdomb</v>
          </cell>
          <cell r="F121" t="str">
            <v>utca</v>
          </cell>
          <cell r="G121" t="str">
            <v>1848</v>
          </cell>
          <cell r="H121">
            <v>615</v>
          </cell>
          <cell r="I121">
            <v>1846</v>
          </cell>
          <cell r="J121">
            <v>3690</v>
          </cell>
          <cell r="K121">
            <v>7.5</v>
          </cell>
          <cell r="L121">
            <v>2</v>
          </cell>
          <cell r="M121">
            <v>1</v>
          </cell>
          <cell r="N121" t="str">
            <v>ingusta</v>
          </cell>
        </row>
        <row r="122">
          <cell r="A122">
            <v>10125</v>
          </cell>
          <cell r="B122">
            <v>997</v>
          </cell>
          <cell r="C122" t="str">
            <v>Strada</v>
          </cell>
          <cell r="D122" t="str">
            <v>Dealului</v>
          </cell>
          <cell r="E122" t="str">
            <v>Domb</v>
          </cell>
          <cell r="F122" t="str">
            <v>utca</v>
          </cell>
          <cell r="G122" t="str">
            <v>MURESENI - BUDIULUI - DOJA</v>
          </cell>
          <cell r="H122">
            <v>650</v>
          </cell>
          <cell r="I122">
            <v>650</v>
          </cell>
          <cell r="J122">
            <v>3900</v>
          </cell>
          <cell r="K122">
            <v>7.5</v>
          </cell>
          <cell r="L122">
            <v>2</v>
          </cell>
          <cell r="M122">
            <v>1</v>
          </cell>
        </row>
        <row r="123">
          <cell r="A123">
            <v>10126</v>
          </cell>
          <cell r="B123">
            <v>998</v>
          </cell>
          <cell r="C123" t="str">
            <v>Strada</v>
          </cell>
          <cell r="D123" t="str">
            <v>Decebal</v>
          </cell>
          <cell r="E123" t="str">
            <v>Decebal</v>
          </cell>
          <cell r="F123" t="str">
            <v>utca</v>
          </cell>
          <cell r="G123" t="str">
            <v>UNIRII</v>
          </cell>
          <cell r="H123">
            <v>350</v>
          </cell>
          <cell r="I123">
            <v>1390</v>
          </cell>
          <cell r="J123">
            <v>5210</v>
          </cell>
          <cell r="K123">
            <v>7.5</v>
          </cell>
          <cell r="L123">
            <v>2</v>
          </cell>
          <cell r="M123">
            <v>2</v>
          </cell>
        </row>
        <row r="124">
          <cell r="A124">
            <v>10128</v>
          </cell>
          <cell r="B124">
            <v>1000</v>
          </cell>
          <cell r="C124" t="str">
            <v>Strada</v>
          </cell>
          <cell r="D124" t="str">
            <v>Depozitelor</v>
          </cell>
          <cell r="E124" t="str">
            <v>Raktár</v>
          </cell>
          <cell r="F124" t="str">
            <v>utca</v>
          </cell>
          <cell r="G124" t="str">
            <v>MURESENI - BUDIULUI - DOJA</v>
          </cell>
          <cell r="H124">
            <v>1720</v>
          </cell>
          <cell r="I124">
            <v>6880</v>
          </cell>
          <cell r="J124">
            <v>20640</v>
          </cell>
          <cell r="K124" t="str">
            <v>trafic greu</v>
          </cell>
          <cell r="L124">
            <v>2</v>
          </cell>
          <cell r="M124">
            <v>1</v>
          </cell>
        </row>
        <row r="125">
          <cell r="A125">
            <v>10129</v>
          </cell>
          <cell r="B125">
            <v>1001</v>
          </cell>
          <cell r="C125" t="str">
            <v>Strada</v>
          </cell>
          <cell r="D125" t="str">
            <v>Deva</v>
          </cell>
          <cell r="E125" t="str">
            <v>Dévai</v>
          </cell>
          <cell r="F125" t="str">
            <v>utca</v>
          </cell>
          <cell r="G125" t="str">
            <v>1848</v>
          </cell>
          <cell r="H125">
            <v>182</v>
          </cell>
          <cell r="I125">
            <v>546</v>
          </cell>
          <cell r="J125">
            <v>1092</v>
          </cell>
          <cell r="K125">
            <v>7.5</v>
          </cell>
          <cell r="L125">
            <v>2</v>
          </cell>
          <cell r="M125">
            <v>1</v>
          </cell>
          <cell r="N125" t="str">
            <v>ingusta</v>
          </cell>
        </row>
        <row r="126">
          <cell r="A126">
            <v>10130</v>
          </cell>
          <cell r="B126">
            <v>1002</v>
          </cell>
          <cell r="C126" t="str">
            <v>Strada</v>
          </cell>
          <cell r="D126" t="str">
            <v>Dezrobirii</v>
          </cell>
          <cell r="E126" t="str">
            <v>Felszabadulás</v>
          </cell>
          <cell r="F126" t="str">
            <v>utca</v>
          </cell>
          <cell r="G126" t="str">
            <v>MURESENI - BUDIULUI - DOJA</v>
          </cell>
          <cell r="H126">
            <v>1285</v>
          </cell>
          <cell r="I126">
            <v>3035</v>
          </cell>
          <cell r="J126">
            <v>10045</v>
          </cell>
          <cell r="K126" t="str">
            <v>trafic greu</v>
          </cell>
          <cell r="L126">
            <v>2</v>
          </cell>
          <cell r="M126">
            <v>1</v>
          </cell>
        </row>
        <row r="127">
          <cell r="A127">
            <v>10070</v>
          </cell>
          <cell r="B127">
            <v>993</v>
          </cell>
          <cell r="C127" t="str">
            <v>Strada</v>
          </cell>
          <cell r="D127" t="str">
            <v>Dimitrie Cantemir</v>
          </cell>
          <cell r="E127" t="str">
            <v>Dimitrie Cantemir</v>
          </cell>
          <cell r="F127" t="str">
            <v>utca</v>
          </cell>
          <cell r="G127" t="str">
            <v>CORNEȘTI</v>
          </cell>
          <cell r="H127">
            <v>150</v>
          </cell>
          <cell r="I127">
            <v>570</v>
          </cell>
          <cell r="J127">
            <v>900</v>
          </cell>
          <cell r="K127">
            <v>7.5</v>
          </cell>
          <cell r="L127">
            <v>2</v>
          </cell>
          <cell r="M127">
            <v>1</v>
          </cell>
          <cell r="N127" t="str">
            <v>ingusta</v>
          </cell>
        </row>
        <row r="128">
          <cell r="A128">
            <v>10134</v>
          </cell>
          <cell r="B128">
            <v>1004</v>
          </cell>
          <cell r="C128" t="str">
            <v>Strada</v>
          </cell>
          <cell r="D128" t="str">
            <v>Dorobanților</v>
          </cell>
          <cell r="E128" t="str">
            <v>Darabont</v>
          </cell>
          <cell r="F128" t="str">
            <v>utca</v>
          </cell>
          <cell r="G128" t="str">
            <v>BALCESCU -ARMATEI</v>
          </cell>
          <cell r="H128">
            <v>670</v>
          </cell>
          <cell r="I128">
            <v>1784</v>
          </cell>
          <cell r="J128">
            <v>4390</v>
          </cell>
          <cell r="K128">
            <v>7.5</v>
          </cell>
          <cell r="L128">
            <v>2</v>
          </cell>
          <cell r="M128">
            <v>1</v>
          </cell>
        </row>
        <row r="129">
          <cell r="A129">
            <v>10135</v>
          </cell>
          <cell r="B129">
            <v>1474</v>
          </cell>
          <cell r="C129" t="str">
            <v>Strada</v>
          </cell>
          <cell r="D129" t="str">
            <v>Dósa Elek</v>
          </cell>
          <cell r="E129" t="str">
            <v>Dósa Elek</v>
          </cell>
          <cell r="F129" t="str">
            <v>utca</v>
          </cell>
          <cell r="G129" t="str">
            <v>UNIRII</v>
          </cell>
          <cell r="H129">
            <v>0</v>
          </cell>
          <cell r="I129">
            <v>0</v>
          </cell>
          <cell r="J129">
            <v>0</v>
          </cell>
          <cell r="K129">
            <v>7.5</v>
          </cell>
          <cell r="L129">
            <v>2</v>
          </cell>
          <cell r="M129">
            <v>1</v>
          </cell>
          <cell r="N129" t="str">
            <v>ingusta</v>
          </cell>
        </row>
        <row r="130">
          <cell r="A130">
            <v>10041</v>
          </cell>
          <cell r="B130">
            <v>922</v>
          </cell>
          <cell r="C130" t="str">
            <v>Piața</v>
          </cell>
          <cell r="D130" t="str">
            <v>Dr. Bernády György</v>
          </cell>
          <cell r="E130" t="str">
            <v>Dr. Bernády György</v>
          </cell>
          <cell r="F130" t="str">
            <v>tér</v>
          </cell>
          <cell r="G130" t="str">
            <v xml:space="preserve">CENTRALA </v>
          </cell>
          <cell r="H130">
            <v>280</v>
          </cell>
          <cell r="I130">
            <v>924</v>
          </cell>
          <cell r="J130">
            <v>2520</v>
          </cell>
          <cell r="K130">
            <v>7.5</v>
          </cell>
          <cell r="L130">
            <v>2</v>
          </cell>
          <cell r="M130">
            <v>1</v>
          </cell>
          <cell r="O130" t="str">
            <v>partial sens dublu cu doua benzi</v>
          </cell>
        </row>
        <row r="131">
          <cell r="A131">
            <v>10097</v>
          </cell>
          <cell r="B131">
            <v>1005</v>
          </cell>
          <cell r="C131" t="str">
            <v>Strada</v>
          </cell>
          <cell r="D131" t="str">
            <v>Dr. Cornel Ciugudean</v>
          </cell>
          <cell r="E131" t="str">
            <v>Dr. Cornel Ciugudean</v>
          </cell>
          <cell r="F131" t="str">
            <v>utca</v>
          </cell>
          <cell r="G131" t="str">
            <v>CORNEȘTI</v>
          </cell>
          <cell r="H131">
            <v>310</v>
          </cell>
          <cell r="I131">
            <v>310</v>
          </cell>
          <cell r="J131">
            <v>1860</v>
          </cell>
          <cell r="K131">
            <v>7.5</v>
          </cell>
          <cell r="L131">
            <v>2</v>
          </cell>
          <cell r="M131">
            <v>1</v>
          </cell>
          <cell r="N131" t="str">
            <v>ingusta</v>
          </cell>
        </row>
        <row r="132">
          <cell r="A132">
            <v>10383</v>
          </cell>
          <cell r="B132">
            <v>1232</v>
          </cell>
          <cell r="C132" t="str">
            <v>Strada</v>
          </cell>
          <cell r="D132" t="str">
            <v>Dr. Czakó József</v>
          </cell>
          <cell r="E132" t="str">
            <v>Dr. Czakó József</v>
          </cell>
          <cell r="F132" t="str">
            <v>utca</v>
          </cell>
          <cell r="G132" t="str">
            <v xml:space="preserve">CENTRALA </v>
          </cell>
          <cell r="H132">
            <v>180</v>
          </cell>
          <cell r="I132">
            <v>549</v>
          </cell>
          <cell r="J132">
            <v>900</v>
          </cell>
          <cell r="K132">
            <v>7.5</v>
          </cell>
          <cell r="L132">
            <v>2</v>
          </cell>
          <cell r="M132">
            <v>1</v>
          </cell>
        </row>
        <row r="133">
          <cell r="A133">
            <v>10121</v>
          </cell>
          <cell r="B133">
            <v>1007</v>
          </cell>
          <cell r="C133" t="str">
            <v>Strada</v>
          </cell>
          <cell r="D133" t="str">
            <v>Dr. Emil A. Dandea</v>
          </cell>
          <cell r="E133" t="str">
            <v>Dr. Emil A. Dandea</v>
          </cell>
          <cell r="F133" t="str">
            <v>utca</v>
          </cell>
          <cell r="G133" t="str">
            <v xml:space="preserve">CENTRALA </v>
          </cell>
          <cell r="H133">
            <v>80</v>
          </cell>
          <cell r="I133">
            <v>240</v>
          </cell>
          <cell r="J133">
            <v>480</v>
          </cell>
          <cell r="K133">
            <v>7.5</v>
          </cell>
          <cell r="L133">
            <v>2</v>
          </cell>
          <cell r="M133">
            <v>1</v>
          </cell>
          <cell r="N133" t="str">
            <v>ingusta</v>
          </cell>
        </row>
        <row r="134">
          <cell r="A134">
            <v>10201</v>
          </cell>
          <cell r="B134">
            <v>1531</v>
          </cell>
          <cell r="C134" t="str">
            <v>Strada</v>
          </cell>
          <cell r="D134" t="str">
            <v>Dr. Kozma Béla</v>
          </cell>
          <cell r="E134" t="str">
            <v>Dr. Kozma Béla</v>
          </cell>
          <cell r="F134" t="str">
            <v>utca</v>
          </cell>
          <cell r="G134" t="str">
            <v xml:space="preserve">CENTRALA </v>
          </cell>
          <cell r="H134">
            <v>138</v>
          </cell>
          <cell r="I134">
            <v>189</v>
          </cell>
          <cell r="J134">
            <v>934</v>
          </cell>
          <cell r="K134">
            <v>7.5</v>
          </cell>
          <cell r="L134">
            <v>1</v>
          </cell>
          <cell r="M134">
            <v>1</v>
          </cell>
          <cell r="N134" t="str">
            <v>ingusta</v>
          </cell>
        </row>
        <row r="135">
          <cell r="A135">
            <v>10289</v>
          </cell>
          <cell r="B135">
            <v>1158</v>
          </cell>
          <cell r="C135" t="str">
            <v>Strada</v>
          </cell>
          <cell r="D135" t="str">
            <v>Dr. Louis Pasteur</v>
          </cell>
          <cell r="E135" t="str">
            <v>Louis Pasteur</v>
          </cell>
          <cell r="F135" t="str">
            <v>utca</v>
          </cell>
          <cell r="G135" t="str">
            <v>BALCESCU -ARMATEI</v>
          </cell>
          <cell r="H135">
            <v>170</v>
          </cell>
          <cell r="I135">
            <v>680</v>
          </cell>
          <cell r="J135">
            <v>1700</v>
          </cell>
          <cell r="K135">
            <v>7.5</v>
          </cell>
          <cell r="L135">
            <v>2</v>
          </cell>
          <cell r="M135">
            <v>1</v>
          </cell>
          <cell r="N135" t="str">
            <v>ingusta</v>
          </cell>
        </row>
        <row r="136">
          <cell r="A136">
            <v>10313</v>
          </cell>
          <cell r="B136">
            <v>1491</v>
          </cell>
          <cell r="C136" t="str">
            <v>Strada</v>
          </cell>
          <cell r="D136" t="str">
            <v>Dr. Pongrácz Antal Sándor</v>
          </cell>
          <cell r="E136" t="str">
            <v>Dr. Pongrácz Antal Sándor</v>
          </cell>
          <cell r="F136" t="str">
            <v>utca</v>
          </cell>
          <cell r="G136" t="str">
            <v>UNIRII</v>
          </cell>
          <cell r="H136">
            <v>700</v>
          </cell>
          <cell r="I136">
            <v>0</v>
          </cell>
          <cell r="J136">
            <v>0</v>
          </cell>
          <cell r="K136">
            <v>7.5</v>
          </cell>
          <cell r="L136">
            <v>2</v>
          </cell>
          <cell r="M136">
            <v>1</v>
          </cell>
          <cell r="N136" t="str">
            <v>ingusta</v>
          </cell>
        </row>
        <row r="137">
          <cell r="A137">
            <v>10027</v>
          </cell>
          <cell r="B137">
            <v>1279</v>
          </cell>
          <cell r="C137" t="str">
            <v>Strada</v>
          </cell>
          <cell r="D137" t="str">
            <v>Dr. Victor Babeş</v>
          </cell>
          <cell r="E137" t="str">
            <v>Dr. Victor Babeş</v>
          </cell>
          <cell r="F137" t="str">
            <v>utca</v>
          </cell>
          <cell r="G137" t="str">
            <v>CORNISA</v>
          </cell>
          <cell r="H137">
            <v>615</v>
          </cell>
          <cell r="I137">
            <v>2597</v>
          </cell>
          <cell r="J137">
            <v>3815</v>
          </cell>
          <cell r="K137">
            <v>7.5</v>
          </cell>
          <cell r="L137">
            <v>2</v>
          </cell>
          <cell r="M137">
            <v>1</v>
          </cell>
        </row>
        <row r="138">
          <cell r="A138">
            <v>10137</v>
          </cell>
          <cell r="B138">
            <v>1008</v>
          </cell>
          <cell r="C138" t="str">
            <v>Strada</v>
          </cell>
          <cell r="D138" t="str">
            <v>Dumbravei</v>
          </cell>
          <cell r="E138" t="str">
            <v>Liget</v>
          </cell>
          <cell r="F138" t="str">
            <v>utca</v>
          </cell>
          <cell r="G138" t="str">
            <v>7 NOIEMBRIE</v>
          </cell>
          <cell r="H138">
            <v>335</v>
          </cell>
          <cell r="I138">
            <v>804</v>
          </cell>
          <cell r="J138">
            <v>1675</v>
          </cell>
          <cell r="K138">
            <v>7.5</v>
          </cell>
          <cell r="L138">
            <v>2</v>
          </cell>
          <cell r="M138">
            <v>1</v>
          </cell>
          <cell r="N138" t="str">
            <v>ingusta</v>
          </cell>
        </row>
        <row r="139">
          <cell r="A139">
            <v>10139</v>
          </cell>
          <cell r="B139">
            <v>1009</v>
          </cell>
          <cell r="C139" t="str">
            <v>Strada</v>
          </cell>
          <cell r="D139" t="str">
            <v>Duzilor</v>
          </cell>
          <cell r="E139" t="str">
            <v>Eperfa</v>
          </cell>
          <cell r="F139" t="str">
            <v>utca</v>
          </cell>
          <cell r="G139" t="str">
            <v>MURESENI - BUDIULUI - DOJA</v>
          </cell>
          <cell r="H139">
            <v>100</v>
          </cell>
          <cell r="I139">
            <v>100</v>
          </cell>
          <cell r="J139">
            <v>600</v>
          </cell>
          <cell r="K139">
            <v>7.5</v>
          </cell>
          <cell r="L139">
            <v>2</v>
          </cell>
          <cell r="M139">
            <v>1</v>
          </cell>
          <cell r="N139" t="str">
            <v>ingusta</v>
          </cell>
        </row>
        <row r="140">
          <cell r="A140">
            <v>10431</v>
          </cell>
          <cell r="B140">
            <v>1010</v>
          </cell>
          <cell r="C140" t="str">
            <v>Strada</v>
          </cell>
          <cell r="D140" t="str">
            <v>Ecaterina Varga</v>
          </cell>
          <cell r="E140" t="str">
            <v>Varga Katalin</v>
          </cell>
          <cell r="F140" t="str">
            <v>utca</v>
          </cell>
          <cell r="G140" t="str">
            <v>ADY ENDRE -LIBERTATII</v>
          </cell>
          <cell r="H140">
            <v>70</v>
          </cell>
          <cell r="I140">
            <v>210</v>
          </cell>
          <cell r="J140">
            <v>420</v>
          </cell>
          <cell r="K140">
            <v>7.5</v>
          </cell>
          <cell r="L140">
            <v>2</v>
          </cell>
          <cell r="M140">
            <v>1</v>
          </cell>
          <cell r="N140" t="str">
            <v>ingusta</v>
          </cell>
        </row>
        <row r="141">
          <cell r="A141">
            <v>10140</v>
          </cell>
          <cell r="B141">
            <v>1307</v>
          </cell>
          <cell r="C141" t="str">
            <v>Strada</v>
          </cell>
          <cell r="D141" t="str">
            <v>Eden</v>
          </cell>
          <cell r="E141" t="str">
            <v>Éden</v>
          </cell>
          <cell r="F141" t="str">
            <v>utca</v>
          </cell>
          <cell r="G141" t="str">
            <v>UNIRII</v>
          </cell>
          <cell r="H141">
            <v>667</v>
          </cell>
          <cell r="I141">
            <v>0</v>
          </cell>
          <cell r="J141">
            <v>6550</v>
          </cell>
          <cell r="K141">
            <v>7.5</v>
          </cell>
          <cell r="L141">
            <v>2</v>
          </cell>
          <cell r="M141">
            <v>1</v>
          </cell>
          <cell r="N141" t="str">
            <v>ingusta</v>
          </cell>
        </row>
        <row r="142">
          <cell r="A142">
            <v>10124</v>
          </cell>
          <cell r="B142">
            <v>1306</v>
          </cell>
          <cell r="C142" t="str">
            <v>Strada</v>
          </cell>
          <cell r="D142" t="str">
            <v>Episcop Dávid Ferenc</v>
          </cell>
          <cell r="E142" t="str">
            <v>Dávid Ferenc</v>
          </cell>
          <cell r="F142" t="str">
            <v>utca</v>
          </cell>
          <cell r="G142" t="str">
            <v>1848</v>
          </cell>
          <cell r="H142">
            <v>0</v>
          </cell>
          <cell r="I142">
            <v>0</v>
          </cell>
          <cell r="J142">
            <v>0</v>
          </cell>
          <cell r="K142">
            <v>7.5</v>
          </cell>
          <cell r="L142">
            <v>2</v>
          </cell>
          <cell r="M142">
            <v>1</v>
          </cell>
          <cell r="N142" t="str">
            <v>ingusta</v>
          </cell>
        </row>
        <row r="143">
          <cell r="A143">
            <v>10048</v>
          </cell>
          <cell r="B143">
            <v>1014</v>
          </cell>
          <cell r="C143" t="str">
            <v>Strada</v>
          </cell>
          <cell r="D143" t="str">
            <v>Episcop Ioan Bob</v>
          </cell>
          <cell r="E143" t="str">
            <v>Ioan Bob</v>
          </cell>
          <cell r="F143" t="str">
            <v>utca</v>
          </cell>
          <cell r="G143" t="str">
            <v>CORNEȘTI</v>
          </cell>
          <cell r="H143">
            <v>500</v>
          </cell>
          <cell r="I143">
            <v>0</v>
          </cell>
          <cell r="J143">
            <v>2500</v>
          </cell>
          <cell r="K143">
            <v>7.5</v>
          </cell>
          <cell r="L143">
            <v>2</v>
          </cell>
          <cell r="M143">
            <v>1</v>
          </cell>
          <cell r="N143" t="str">
            <v>ingusta</v>
          </cell>
        </row>
        <row r="144">
          <cell r="A144">
            <v>10314</v>
          </cell>
          <cell r="B144">
            <v>1015</v>
          </cell>
          <cell r="C144" t="str">
            <v>Strada</v>
          </cell>
          <cell r="D144" t="str">
            <v>Erou Locotenent Petre Popescu</v>
          </cell>
          <cell r="E144" t="str">
            <v>Petre Popescu</v>
          </cell>
          <cell r="F144" t="str">
            <v>utca</v>
          </cell>
          <cell r="G144" t="str">
            <v xml:space="preserve">CENTRALA </v>
          </cell>
          <cell r="H144">
            <v>110</v>
          </cell>
          <cell r="I144">
            <v>314</v>
          </cell>
          <cell r="J144">
            <v>704</v>
          </cell>
          <cell r="K144">
            <v>7.5</v>
          </cell>
          <cell r="L144">
            <v>1</v>
          </cell>
          <cell r="M144">
            <v>1</v>
          </cell>
          <cell r="N144" t="str">
            <v>ingusta</v>
          </cell>
        </row>
        <row r="145">
          <cell r="A145">
            <v>10143</v>
          </cell>
          <cell r="B145">
            <v>1016</v>
          </cell>
          <cell r="C145" t="str">
            <v>Strada</v>
          </cell>
          <cell r="D145" t="str">
            <v>Evreilor Martiri</v>
          </cell>
          <cell r="E145" t="str">
            <v>Zsidó vértanúk</v>
          </cell>
          <cell r="F145" t="str">
            <v>útja</v>
          </cell>
          <cell r="G145" t="str">
            <v>TUDOR 2</v>
          </cell>
          <cell r="H145">
            <v>380</v>
          </cell>
          <cell r="I145">
            <v>380</v>
          </cell>
          <cell r="J145">
            <v>2660</v>
          </cell>
          <cell r="K145">
            <v>7.5</v>
          </cell>
          <cell r="L145">
            <v>2</v>
          </cell>
          <cell r="M145">
            <v>1</v>
          </cell>
          <cell r="N145" t="str">
            <v>ingusta</v>
          </cell>
        </row>
        <row r="146">
          <cell r="A146">
            <v>10144</v>
          </cell>
          <cell r="B146">
            <v>1019</v>
          </cell>
          <cell r="C146" t="str">
            <v>Strada</v>
          </cell>
          <cell r="D146" t="str">
            <v>Fabrica de Zahăr</v>
          </cell>
          <cell r="E146" t="str">
            <v>Cukorgyári</v>
          </cell>
          <cell r="F146" t="str">
            <v>út</v>
          </cell>
          <cell r="G146" t="str">
            <v>MURESENI - BUDIULUI - DOJA</v>
          </cell>
          <cell r="H146">
            <v>400</v>
          </cell>
          <cell r="I146">
            <v>0</v>
          </cell>
          <cell r="J146">
            <v>2800</v>
          </cell>
          <cell r="K146" t="str">
            <v>trafic greu</v>
          </cell>
          <cell r="L146">
            <v>2</v>
          </cell>
          <cell r="M146">
            <v>1</v>
          </cell>
        </row>
        <row r="147">
          <cell r="A147">
            <v>10145</v>
          </cell>
          <cell r="B147">
            <v>1017</v>
          </cell>
          <cell r="C147" t="str">
            <v>Strada</v>
          </cell>
          <cell r="D147" t="str">
            <v>Făgăraşului</v>
          </cell>
          <cell r="E147" t="str">
            <v>Fogaras</v>
          </cell>
          <cell r="F147" t="str">
            <v>utca</v>
          </cell>
          <cell r="G147" t="str">
            <v>MURESENI - BUDIULUI - DOJA</v>
          </cell>
          <cell r="H147">
            <v>140</v>
          </cell>
          <cell r="I147">
            <v>210</v>
          </cell>
          <cell r="J147">
            <v>714</v>
          </cell>
          <cell r="K147">
            <v>7.5</v>
          </cell>
          <cell r="L147">
            <v>2</v>
          </cell>
          <cell r="M147">
            <v>1</v>
          </cell>
          <cell r="N147" t="str">
            <v>ingusta</v>
          </cell>
        </row>
        <row r="148">
          <cell r="A148">
            <v>10146</v>
          </cell>
          <cell r="B148">
            <v>1018</v>
          </cell>
          <cell r="C148" t="str">
            <v>Strada</v>
          </cell>
          <cell r="D148" t="str">
            <v>Făget</v>
          </cell>
          <cell r="E148" t="str">
            <v>Bükkös</v>
          </cell>
          <cell r="F148" t="str">
            <v>utca</v>
          </cell>
          <cell r="G148" t="str">
            <v>7 NOIEMBRIE</v>
          </cell>
          <cell r="H148">
            <v>268</v>
          </cell>
          <cell r="I148">
            <v>330</v>
          </cell>
          <cell r="J148">
            <v>1876</v>
          </cell>
          <cell r="K148">
            <v>7.5</v>
          </cell>
          <cell r="L148">
            <v>1</v>
          </cell>
          <cell r="M148">
            <v>1</v>
          </cell>
          <cell r="N148" t="str">
            <v>ingusta</v>
          </cell>
          <cell r="O148" t="str">
            <v>partial sens dublu cu o singura banda</v>
          </cell>
        </row>
        <row r="149">
          <cell r="A149">
            <v>10147</v>
          </cell>
          <cell r="B149">
            <v>1020</v>
          </cell>
          <cell r="C149" t="str">
            <v>Strada</v>
          </cell>
          <cell r="D149" t="str">
            <v>Fânaţelor</v>
          </cell>
          <cell r="E149" t="str">
            <v>Kaszáló</v>
          </cell>
          <cell r="F149" t="str">
            <v>utca</v>
          </cell>
          <cell r="G149" t="str">
            <v>UNIRII</v>
          </cell>
          <cell r="H149">
            <v>410</v>
          </cell>
          <cell r="I149">
            <v>0</v>
          </cell>
          <cell r="J149">
            <v>1640</v>
          </cell>
          <cell r="K149">
            <v>7.5</v>
          </cell>
          <cell r="L149">
            <v>2</v>
          </cell>
          <cell r="M149">
            <v>1</v>
          </cell>
          <cell r="N149" t="str">
            <v>ingusta</v>
          </cell>
        </row>
        <row r="150">
          <cell r="A150">
            <v>10148</v>
          </cell>
          <cell r="B150">
            <v>1021</v>
          </cell>
          <cell r="C150" t="str">
            <v>Strada</v>
          </cell>
          <cell r="D150" t="str">
            <v>Fântânii</v>
          </cell>
          <cell r="E150" t="str">
            <v>Külső Kutas</v>
          </cell>
          <cell r="F150" t="str">
            <v>utca</v>
          </cell>
          <cell r="G150" t="str">
            <v xml:space="preserve">CENTRALA </v>
          </cell>
          <cell r="H150">
            <v>125</v>
          </cell>
          <cell r="I150">
            <v>357</v>
          </cell>
          <cell r="J150">
            <v>700</v>
          </cell>
          <cell r="K150">
            <v>7.5</v>
          </cell>
          <cell r="L150">
            <v>1</v>
          </cell>
          <cell r="M150">
            <v>1</v>
          </cell>
          <cell r="N150" t="str">
            <v>ingusta</v>
          </cell>
        </row>
        <row r="151">
          <cell r="A151">
            <v>10150</v>
          </cell>
          <cell r="B151">
            <v>1022</v>
          </cell>
          <cell r="C151" t="str">
            <v>Strada</v>
          </cell>
          <cell r="D151" t="str">
            <v>Florilor</v>
          </cell>
          <cell r="E151" t="str">
            <v>Virág</v>
          </cell>
          <cell r="F151" t="str">
            <v>utca</v>
          </cell>
          <cell r="G151" t="str">
            <v>UNIRII</v>
          </cell>
          <cell r="H151">
            <v>180</v>
          </cell>
          <cell r="I151">
            <v>360</v>
          </cell>
          <cell r="J151">
            <v>1080</v>
          </cell>
          <cell r="K151">
            <v>7.5</v>
          </cell>
          <cell r="L151">
            <v>2</v>
          </cell>
          <cell r="M151">
            <v>1</v>
          </cell>
          <cell r="N151" t="str">
            <v>ingusta</v>
          </cell>
        </row>
        <row r="152">
          <cell r="A152">
            <v>10151</v>
          </cell>
          <cell r="B152">
            <v>1322</v>
          </cell>
          <cell r="C152" t="str">
            <v>Strada</v>
          </cell>
          <cell r="D152" t="str">
            <v>Foișor</v>
          </cell>
          <cell r="E152" t="str">
            <v>Lugas</v>
          </cell>
          <cell r="F152" t="str">
            <v>utca</v>
          </cell>
          <cell r="G152" t="str">
            <v>BALCESCU -ARMATEI</v>
          </cell>
          <cell r="H152">
            <v>118</v>
          </cell>
          <cell r="I152">
            <v>354</v>
          </cell>
          <cell r="J152">
            <v>708</v>
          </cell>
          <cell r="K152">
            <v>7.5</v>
          </cell>
          <cell r="L152">
            <v>1</v>
          </cell>
          <cell r="M152">
            <v>1</v>
          </cell>
          <cell r="N152" t="str">
            <v>ingusta</v>
          </cell>
        </row>
        <row r="153">
          <cell r="A153">
            <v>10152</v>
          </cell>
          <cell r="B153">
            <v>1023</v>
          </cell>
          <cell r="C153" t="str">
            <v>Strada</v>
          </cell>
          <cell r="D153" t="str">
            <v>Fragilor</v>
          </cell>
          <cell r="E153" t="str">
            <v>Szamóca</v>
          </cell>
          <cell r="F153" t="str">
            <v>utca</v>
          </cell>
          <cell r="G153" t="str">
            <v>7 NOIEMBRIE</v>
          </cell>
          <cell r="H153">
            <v>160</v>
          </cell>
          <cell r="I153">
            <v>320</v>
          </cell>
          <cell r="J153">
            <v>912</v>
          </cell>
          <cell r="K153">
            <v>7.5</v>
          </cell>
          <cell r="L153">
            <v>2</v>
          </cell>
          <cell r="M153">
            <v>1</v>
          </cell>
          <cell r="N153" t="str">
            <v>ingusta</v>
          </cell>
        </row>
        <row r="154">
          <cell r="A154">
            <v>10215</v>
          </cell>
          <cell r="B154">
            <v>1093</v>
          </cell>
          <cell r="C154" t="str">
            <v>Strada</v>
          </cell>
          <cell r="D154" t="str">
            <v>Franz Liszt</v>
          </cell>
          <cell r="E154" t="str">
            <v>Liszt Ferenc</v>
          </cell>
          <cell r="F154" t="str">
            <v>utca</v>
          </cell>
          <cell r="G154" t="str">
            <v xml:space="preserve">CENTRALA </v>
          </cell>
          <cell r="H154">
            <v>161</v>
          </cell>
          <cell r="I154">
            <v>430</v>
          </cell>
          <cell r="J154">
            <v>966</v>
          </cell>
          <cell r="K154">
            <v>7.5</v>
          </cell>
          <cell r="L154">
            <v>1</v>
          </cell>
          <cell r="M154">
            <v>1</v>
          </cell>
          <cell r="N154" t="str">
            <v>ingusta</v>
          </cell>
        </row>
        <row r="155">
          <cell r="A155">
            <v>10196</v>
          </cell>
          <cell r="B155">
            <v>1075</v>
          </cell>
          <cell r="C155" t="str">
            <v>Strada</v>
          </cell>
          <cell r="D155" t="str">
            <v>Frédéric Joliot-Curie</v>
          </cell>
          <cell r="E155" t="str">
            <v>Frédéric Joliot-Curie</v>
          </cell>
          <cell r="F155" t="str">
            <v>utca</v>
          </cell>
          <cell r="G155" t="str">
            <v>BALCESCU -ARMATEI</v>
          </cell>
          <cell r="H155">
            <v>235</v>
          </cell>
          <cell r="I155">
            <v>752</v>
          </cell>
          <cell r="J155">
            <v>1410</v>
          </cell>
          <cell r="K155">
            <v>7.5</v>
          </cell>
          <cell r="L155">
            <v>2</v>
          </cell>
          <cell r="M155">
            <v>1</v>
          </cell>
          <cell r="N155" t="str">
            <v>ingusta</v>
          </cell>
        </row>
        <row r="156">
          <cell r="A156">
            <v>10153</v>
          </cell>
          <cell r="B156">
            <v>1024</v>
          </cell>
          <cell r="C156" t="str">
            <v>Strada</v>
          </cell>
          <cell r="D156" t="str">
            <v>Frunzei</v>
          </cell>
          <cell r="E156" t="str">
            <v>Levél</v>
          </cell>
          <cell r="F156" t="str">
            <v>utca</v>
          </cell>
          <cell r="G156" t="str">
            <v>BALCESCU -ARMATEI</v>
          </cell>
          <cell r="H156">
            <v>140</v>
          </cell>
          <cell r="I156">
            <v>420</v>
          </cell>
          <cell r="J156">
            <v>840</v>
          </cell>
          <cell r="K156">
            <v>7.5</v>
          </cell>
          <cell r="L156">
            <v>1</v>
          </cell>
          <cell r="M156">
            <v>1</v>
          </cell>
          <cell r="N156" t="str">
            <v>ingusta</v>
          </cell>
        </row>
        <row r="157">
          <cell r="A157">
            <v>10154</v>
          </cell>
          <cell r="B157">
            <v>1026</v>
          </cell>
          <cell r="C157" t="str">
            <v>Strada</v>
          </cell>
          <cell r="D157" t="str">
            <v>Furnicilor</v>
          </cell>
          <cell r="E157" t="str">
            <v>Hangya</v>
          </cell>
          <cell r="F157" t="str">
            <v>utca</v>
          </cell>
          <cell r="G157" t="str">
            <v>7 NOIEMBRIE</v>
          </cell>
          <cell r="H157">
            <v>150</v>
          </cell>
          <cell r="I157">
            <v>450</v>
          </cell>
          <cell r="J157">
            <v>1200</v>
          </cell>
          <cell r="K157">
            <v>7.5</v>
          </cell>
          <cell r="L157">
            <v>2</v>
          </cell>
          <cell r="M157">
            <v>1</v>
          </cell>
        </row>
        <row r="158">
          <cell r="A158">
            <v>10155</v>
          </cell>
          <cell r="B158">
            <v>1027</v>
          </cell>
          <cell r="C158" t="str">
            <v>Strada</v>
          </cell>
          <cell r="D158" t="str">
            <v>Furtunei</v>
          </cell>
          <cell r="E158" t="str">
            <v>Vihar</v>
          </cell>
          <cell r="F158" t="str">
            <v>utca</v>
          </cell>
          <cell r="G158" t="str">
            <v>BALCESCU -ARMATEI</v>
          </cell>
          <cell r="H158">
            <v>240</v>
          </cell>
          <cell r="I158">
            <v>720</v>
          </cell>
          <cell r="J158">
            <v>1680</v>
          </cell>
          <cell r="K158">
            <v>7.5</v>
          </cell>
          <cell r="L158">
            <v>1</v>
          </cell>
          <cell r="M158">
            <v>1</v>
          </cell>
          <cell r="N158" t="str">
            <v>ingusta</v>
          </cell>
          <cell r="O158" t="str">
            <v>partial sens dublu cu o singura banda</v>
          </cell>
        </row>
        <row r="159">
          <cell r="A159">
            <v>10157</v>
          </cell>
          <cell r="B159">
            <v>1029</v>
          </cell>
          <cell r="C159" t="str">
            <v>Strada</v>
          </cell>
          <cell r="D159" t="str">
            <v>Gábor Áron</v>
          </cell>
          <cell r="E159" t="str">
            <v>Gábor Áron</v>
          </cell>
          <cell r="F159" t="str">
            <v>utca</v>
          </cell>
          <cell r="G159" t="str">
            <v>CORNEȘTI</v>
          </cell>
          <cell r="H159">
            <v>360</v>
          </cell>
          <cell r="I159">
            <v>1080</v>
          </cell>
          <cell r="J159">
            <v>2040</v>
          </cell>
          <cell r="K159">
            <v>7.5</v>
          </cell>
          <cell r="L159">
            <v>2</v>
          </cell>
          <cell r="M159">
            <v>1</v>
          </cell>
          <cell r="N159" t="str">
            <v>ingusta</v>
          </cell>
        </row>
        <row r="160">
          <cell r="A160">
            <v>10156</v>
          </cell>
          <cell r="B160">
            <v>1535</v>
          </cell>
          <cell r="C160" t="str">
            <v>Strada</v>
          </cell>
          <cell r="D160" t="str">
            <v>Gálffy Mihály</v>
          </cell>
          <cell r="E160" t="str">
            <v xml:space="preserve">Gálffy Mihály </v>
          </cell>
          <cell r="F160" t="str">
            <v>utca</v>
          </cell>
          <cell r="G160" t="str">
            <v>UNIRII</v>
          </cell>
          <cell r="H160">
            <v>0</v>
          </cell>
          <cell r="I160">
            <v>0</v>
          </cell>
          <cell r="J160">
            <v>0</v>
          </cell>
          <cell r="K160">
            <v>7.5</v>
          </cell>
          <cell r="L160">
            <v>2</v>
          </cell>
          <cell r="M160">
            <v>1</v>
          </cell>
          <cell r="N160" t="str">
            <v>ingusta</v>
          </cell>
        </row>
        <row r="161">
          <cell r="A161">
            <v>10158</v>
          </cell>
          <cell r="B161">
            <v>1031</v>
          </cell>
          <cell r="C161" t="str">
            <v>Piața</v>
          </cell>
          <cell r="D161" t="str">
            <v>Gării</v>
          </cell>
          <cell r="E161" t="str">
            <v>Állomás</v>
          </cell>
          <cell r="F161" t="str">
            <v>tér</v>
          </cell>
          <cell r="G161" t="str">
            <v>BALCESCU -ARMATEI</v>
          </cell>
          <cell r="H161">
            <v>606</v>
          </cell>
          <cell r="I161">
            <v>3760</v>
          </cell>
          <cell r="J161">
            <v>9386</v>
          </cell>
          <cell r="K161">
            <v>7.5</v>
          </cell>
          <cell r="L161">
            <v>2</v>
          </cell>
          <cell r="M161">
            <v>1</v>
          </cell>
        </row>
        <row r="162">
          <cell r="A162">
            <v>10159</v>
          </cell>
          <cell r="B162">
            <v>1545</v>
          </cell>
          <cell r="C162" t="str">
            <v>Strada</v>
          </cell>
          <cell r="D162" t="str">
            <v>Garofiței</v>
          </cell>
          <cell r="E162" t="str">
            <v>Szegfű</v>
          </cell>
          <cell r="F162" t="str">
            <v>utca</v>
          </cell>
          <cell r="G162" t="str">
            <v>CORNEȘTI</v>
          </cell>
          <cell r="H162">
            <v>266</v>
          </cell>
          <cell r="I162">
            <v>399</v>
          </cell>
          <cell r="J162">
            <v>1596</v>
          </cell>
          <cell r="K162">
            <v>7.5</v>
          </cell>
          <cell r="L162">
            <v>2</v>
          </cell>
          <cell r="M162">
            <v>1</v>
          </cell>
          <cell r="N162" t="str">
            <v>ingusta</v>
          </cell>
        </row>
        <row r="163">
          <cell r="A163">
            <v>10024</v>
          </cell>
          <cell r="B163">
            <v>1033</v>
          </cell>
          <cell r="C163" t="str">
            <v>Strada</v>
          </cell>
          <cell r="D163" t="str">
            <v>General Gheorghe Avramescu</v>
          </cell>
          <cell r="E163" t="str">
            <v>Gheorghe Avramescu</v>
          </cell>
          <cell r="F163" t="str">
            <v>utca</v>
          </cell>
          <cell r="G163" t="str">
            <v xml:space="preserve">CENTRALA </v>
          </cell>
          <cell r="H163">
            <v>0</v>
          </cell>
          <cell r="I163">
            <v>0</v>
          </cell>
          <cell r="J163">
            <v>0</v>
          </cell>
          <cell r="K163">
            <v>7.5</v>
          </cell>
          <cell r="L163">
            <v>1</v>
          </cell>
          <cell r="M163">
            <v>1</v>
          </cell>
          <cell r="N163" t="str">
            <v>ingusta</v>
          </cell>
        </row>
        <row r="164">
          <cell r="A164">
            <v>10138</v>
          </cell>
          <cell r="B164">
            <v>1034</v>
          </cell>
          <cell r="C164" t="str">
            <v>Strada</v>
          </cell>
          <cell r="D164" t="str">
            <v>General Ion Dumitrache</v>
          </cell>
          <cell r="E164" t="str">
            <v>Ion Dumitrache</v>
          </cell>
          <cell r="F164" t="str">
            <v>utca</v>
          </cell>
          <cell r="G164" t="str">
            <v>CORNEȘTI</v>
          </cell>
          <cell r="H164">
            <v>785</v>
          </cell>
          <cell r="I164">
            <v>2410</v>
          </cell>
          <cell r="J164">
            <v>4598</v>
          </cell>
          <cell r="K164">
            <v>7.5</v>
          </cell>
          <cell r="L164">
            <v>2</v>
          </cell>
          <cell r="M164">
            <v>1</v>
          </cell>
          <cell r="N164" t="str">
            <v>ingusta</v>
          </cell>
        </row>
        <row r="165">
          <cell r="A165">
            <v>10256</v>
          </cell>
          <cell r="B165">
            <v>1035</v>
          </cell>
          <cell r="C165" t="str">
            <v>Strada</v>
          </cell>
          <cell r="D165" t="str">
            <v>General Traian Moşoiu</v>
          </cell>
          <cell r="E165" t="str">
            <v>Traian Moşoiu</v>
          </cell>
          <cell r="F165" t="str">
            <v>utca</v>
          </cell>
          <cell r="G165" t="str">
            <v xml:space="preserve">CENTRALA </v>
          </cell>
          <cell r="H165">
            <v>205</v>
          </cell>
          <cell r="I165">
            <v>656</v>
          </cell>
          <cell r="J165">
            <v>1025</v>
          </cell>
          <cell r="K165">
            <v>7.5</v>
          </cell>
          <cell r="L165">
            <v>1</v>
          </cell>
          <cell r="M165">
            <v>1</v>
          </cell>
          <cell r="N165" t="str">
            <v>ingusta</v>
          </cell>
        </row>
        <row r="166">
          <cell r="A166">
            <v>10106</v>
          </cell>
          <cell r="B166">
            <v>978</v>
          </cell>
          <cell r="C166" t="str">
            <v>Strada</v>
          </cell>
          <cell r="D166" t="str">
            <v>George Coşbuc</v>
          </cell>
          <cell r="E166" t="str">
            <v>George Coşbuc</v>
          </cell>
          <cell r="F166" t="str">
            <v>utca</v>
          </cell>
          <cell r="G166" t="str">
            <v>7 NOIEMBRIE</v>
          </cell>
          <cell r="H166">
            <v>210</v>
          </cell>
          <cell r="I166">
            <v>534</v>
          </cell>
          <cell r="J166">
            <v>1230</v>
          </cell>
          <cell r="K166">
            <v>7.5</v>
          </cell>
          <cell r="L166">
            <v>1</v>
          </cell>
          <cell r="M166">
            <v>1</v>
          </cell>
          <cell r="N166" t="str">
            <v>ingusta</v>
          </cell>
        </row>
        <row r="167">
          <cell r="A167">
            <v>10142</v>
          </cell>
          <cell r="B167">
            <v>1013</v>
          </cell>
          <cell r="C167" t="str">
            <v>Strada</v>
          </cell>
          <cell r="D167" t="str">
            <v>George Enescu</v>
          </cell>
          <cell r="E167" t="str">
            <v>George Enescu</v>
          </cell>
          <cell r="F167" t="str">
            <v>utca</v>
          </cell>
          <cell r="G167" t="str">
            <v xml:space="preserve">CENTRALA </v>
          </cell>
          <cell r="H167">
            <v>220</v>
          </cell>
          <cell r="I167">
            <v>968</v>
          </cell>
          <cell r="J167">
            <v>2062</v>
          </cell>
          <cell r="K167">
            <v>7.5</v>
          </cell>
          <cell r="L167">
            <v>1</v>
          </cell>
          <cell r="M167">
            <v>1</v>
          </cell>
          <cell r="N167" t="str">
            <v>ingusta</v>
          </cell>
        </row>
        <row r="168">
          <cell r="A168">
            <v>10133</v>
          </cell>
          <cell r="B168">
            <v>1543</v>
          </cell>
          <cell r="C168" t="str">
            <v>Strada</v>
          </cell>
          <cell r="D168" t="str">
            <v>Gheorghe Doja</v>
          </cell>
          <cell r="E168" t="str">
            <v>Dózsa György</v>
          </cell>
          <cell r="F168" t="str">
            <v>utca</v>
          </cell>
          <cell r="G168" t="str">
            <v>MURESENI - BUDIULUI - DOJA</v>
          </cell>
          <cell r="H168">
            <v>4930</v>
          </cell>
          <cell r="I168">
            <v>26813</v>
          </cell>
          <cell r="J168">
            <v>80805</v>
          </cell>
          <cell r="K168" t="str">
            <v>trafic greu</v>
          </cell>
          <cell r="L168">
            <v>2</v>
          </cell>
          <cell r="M168">
            <v>2</v>
          </cell>
        </row>
        <row r="169">
          <cell r="A169">
            <v>10233</v>
          </cell>
          <cell r="B169">
            <v>1037</v>
          </cell>
          <cell r="C169" t="str">
            <v>Strada</v>
          </cell>
          <cell r="D169" t="str">
            <v>Gheorghe Marinescu</v>
          </cell>
          <cell r="E169" t="str">
            <v>Gheorghe Marinescu</v>
          </cell>
          <cell r="F169" t="str">
            <v>utca</v>
          </cell>
          <cell r="G169" t="str">
            <v>CORNISA</v>
          </cell>
          <cell r="H169">
            <v>2480</v>
          </cell>
          <cell r="I169">
            <v>12107</v>
          </cell>
          <cell r="J169">
            <v>34733</v>
          </cell>
          <cell r="K169" t="str">
            <v>trafic greu</v>
          </cell>
          <cell r="L169">
            <v>2</v>
          </cell>
          <cell r="M169">
            <v>2</v>
          </cell>
        </row>
        <row r="170">
          <cell r="A170">
            <v>10036</v>
          </cell>
          <cell r="B170">
            <v>1028</v>
          </cell>
          <cell r="C170" t="str">
            <v>Strada</v>
          </cell>
          <cell r="D170" t="str">
            <v>Gheorghe Pop de Băseşti</v>
          </cell>
          <cell r="E170" t="str">
            <v>Gheorghe Pop de Băseşti</v>
          </cell>
          <cell r="F170" t="str">
            <v>utca</v>
          </cell>
          <cell r="G170" t="str">
            <v>UNIRII</v>
          </cell>
          <cell r="H170">
            <v>135</v>
          </cell>
          <cell r="I170">
            <v>404</v>
          </cell>
          <cell r="J170">
            <v>810</v>
          </cell>
          <cell r="K170">
            <v>7.5</v>
          </cell>
          <cell r="L170">
            <v>1</v>
          </cell>
          <cell r="M170">
            <v>1</v>
          </cell>
          <cell r="N170" t="str">
            <v>ingusta</v>
          </cell>
        </row>
        <row r="171">
          <cell r="A171">
            <v>10395</v>
          </cell>
          <cell r="B171">
            <v>1220</v>
          </cell>
          <cell r="C171" t="str">
            <v>Strada</v>
          </cell>
          <cell r="D171" t="str">
            <v>Gheorghe Şincai</v>
          </cell>
          <cell r="E171" t="str">
            <v>Gheorghe Şincai</v>
          </cell>
          <cell r="F171" t="str">
            <v>utca</v>
          </cell>
          <cell r="G171" t="str">
            <v xml:space="preserve">CENTRALA </v>
          </cell>
          <cell r="H171">
            <v>195</v>
          </cell>
          <cell r="I171">
            <v>624</v>
          </cell>
          <cell r="J171">
            <v>1073</v>
          </cell>
          <cell r="K171">
            <v>7.5</v>
          </cell>
          <cell r="L171">
            <v>1</v>
          </cell>
          <cell r="M171">
            <v>1</v>
          </cell>
          <cell r="N171" t="str">
            <v>ingusta</v>
          </cell>
        </row>
        <row r="172">
          <cell r="A172">
            <v>10160</v>
          </cell>
          <cell r="B172">
            <v>1038</v>
          </cell>
          <cell r="C172" t="str">
            <v>Strada</v>
          </cell>
          <cell r="D172" t="str">
            <v>Ghiocelului</v>
          </cell>
          <cell r="E172" t="str">
            <v>Hóvirág</v>
          </cell>
          <cell r="F172" t="str">
            <v>utca</v>
          </cell>
          <cell r="G172" t="str">
            <v xml:space="preserve">CENTRALA </v>
          </cell>
          <cell r="H172">
            <v>250</v>
          </cell>
          <cell r="I172">
            <v>875</v>
          </cell>
          <cell r="J172">
            <v>2375</v>
          </cell>
          <cell r="K172">
            <v>7.5</v>
          </cell>
          <cell r="L172">
            <v>2</v>
          </cell>
          <cell r="M172">
            <v>1</v>
          </cell>
          <cell r="N172" t="str">
            <v>ingusta</v>
          </cell>
        </row>
        <row r="173">
          <cell r="A173">
            <v>10162</v>
          </cell>
          <cell r="B173">
            <v>1476</v>
          </cell>
          <cell r="C173" t="str">
            <v>Strada</v>
          </cell>
          <cell r="D173" t="str">
            <v>Gladiolelor</v>
          </cell>
          <cell r="E173" t="str">
            <v>Kardvirág</v>
          </cell>
          <cell r="F173" t="str">
            <v>utca</v>
          </cell>
          <cell r="G173" t="str">
            <v>UNIRII</v>
          </cell>
          <cell r="H173">
            <v>220</v>
          </cell>
          <cell r="I173">
            <v>0</v>
          </cell>
          <cell r="J173">
            <v>704</v>
          </cell>
          <cell r="K173">
            <v>7.5</v>
          </cell>
          <cell r="L173">
            <v>2</v>
          </cell>
          <cell r="M173">
            <v>1</v>
          </cell>
          <cell r="N173" t="str">
            <v>ingusta</v>
          </cell>
        </row>
        <row r="174">
          <cell r="A174">
            <v>10163</v>
          </cell>
          <cell r="B174">
            <v>1039</v>
          </cell>
          <cell r="C174" t="str">
            <v>Strada</v>
          </cell>
          <cell r="D174" t="str">
            <v>Gloriei</v>
          </cell>
          <cell r="E174" t="str">
            <v>Dicsőség</v>
          </cell>
          <cell r="F174" t="str">
            <v>utca</v>
          </cell>
          <cell r="G174" t="str">
            <v>TUDOR 3</v>
          </cell>
          <cell r="H174">
            <v>230</v>
          </cell>
          <cell r="I174">
            <v>804</v>
          </cell>
          <cell r="J174">
            <v>1510</v>
          </cell>
          <cell r="K174">
            <v>7.5</v>
          </cell>
          <cell r="L174">
            <v>1</v>
          </cell>
          <cell r="M174">
            <v>1</v>
          </cell>
          <cell r="N174" t="str">
            <v>ingusta</v>
          </cell>
        </row>
        <row r="175">
          <cell r="A175">
            <v>10164</v>
          </cell>
          <cell r="B175">
            <v>1040</v>
          </cell>
          <cell r="C175" t="str">
            <v>Strada</v>
          </cell>
          <cell r="D175" t="str">
            <v>Godeanu</v>
          </cell>
          <cell r="E175" t="str">
            <v>Godján</v>
          </cell>
          <cell r="F175" t="str">
            <v>utca</v>
          </cell>
          <cell r="G175" t="str">
            <v>1848</v>
          </cell>
          <cell r="H175">
            <v>562</v>
          </cell>
          <cell r="I175">
            <v>2472</v>
          </cell>
          <cell r="J175">
            <v>3934</v>
          </cell>
          <cell r="K175">
            <v>7.5</v>
          </cell>
          <cell r="L175">
            <v>1</v>
          </cell>
          <cell r="M175">
            <v>1</v>
          </cell>
          <cell r="N175" t="str">
            <v>ingusta</v>
          </cell>
        </row>
        <row r="176">
          <cell r="A176">
            <v>10166</v>
          </cell>
          <cell r="B176">
            <v>1041</v>
          </cell>
          <cell r="C176" t="str">
            <v>Strada</v>
          </cell>
          <cell r="D176" t="str">
            <v>Govora</v>
          </cell>
          <cell r="E176" t="str">
            <v>Govora</v>
          </cell>
          <cell r="F176" t="str">
            <v>utca</v>
          </cell>
          <cell r="G176" t="str">
            <v>ADY ENDRE -LIBERTATII</v>
          </cell>
          <cell r="H176">
            <v>120</v>
          </cell>
          <cell r="I176">
            <v>384</v>
          </cell>
          <cell r="J176">
            <v>600</v>
          </cell>
          <cell r="K176">
            <v>7.5</v>
          </cell>
          <cell r="L176">
            <v>2</v>
          </cell>
          <cell r="M176">
            <v>1</v>
          </cell>
          <cell r="N176" t="str">
            <v>ingusta</v>
          </cell>
        </row>
        <row r="177">
          <cell r="A177">
            <v>10168</v>
          </cell>
          <cell r="B177">
            <v>1042</v>
          </cell>
          <cell r="C177" t="str">
            <v>Strada</v>
          </cell>
          <cell r="D177" t="str">
            <v>Grădinarilor</v>
          </cell>
          <cell r="E177" t="str">
            <v>Kertész</v>
          </cell>
          <cell r="F177" t="str">
            <v>utca</v>
          </cell>
          <cell r="G177" t="str">
            <v>TUDOR 1</v>
          </cell>
          <cell r="H177">
            <v>360</v>
          </cell>
          <cell r="I177">
            <v>900</v>
          </cell>
          <cell r="J177">
            <v>2244</v>
          </cell>
          <cell r="K177">
            <v>7.5</v>
          </cell>
          <cell r="L177">
            <v>2</v>
          </cell>
          <cell r="M177">
            <v>1</v>
          </cell>
          <cell r="N177" t="str">
            <v>ingusta</v>
          </cell>
        </row>
        <row r="178">
          <cell r="A178">
            <v>10167</v>
          </cell>
          <cell r="B178">
            <v>1043</v>
          </cell>
          <cell r="C178" t="str">
            <v>Strada</v>
          </cell>
          <cell r="D178" t="str">
            <v>Grapei</v>
          </cell>
          <cell r="E178" t="str">
            <v>Borona</v>
          </cell>
          <cell r="F178" t="str">
            <v>utca</v>
          </cell>
          <cell r="G178" t="str">
            <v>TUDOR 1</v>
          </cell>
          <cell r="H178">
            <v>80</v>
          </cell>
          <cell r="I178">
            <v>206</v>
          </cell>
          <cell r="J178">
            <v>588</v>
          </cell>
          <cell r="K178">
            <v>7.5</v>
          </cell>
          <cell r="L178">
            <v>2</v>
          </cell>
          <cell r="M178">
            <v>1</v>
          </cell>
          <cell r="N178" t="str">
            <v>ingusta</v>
          </cell>
        </row>
        <row r="179">
          <cell r="A179">
            <v>10171</v>
          </cell>
          <cell r="B179">
            <v>1045</v>
          </cell>
          <cell r="C179" t="str">
            <v>Strada</v>
          </cell>
          <cell r="D179" t="str">
            <v>Gurghiului</v>
          </cell>
          <cell r="E179" t="str">
            <v>Görgény</v>
          </cell>
          <cell r="F179" t="str">
            <v>utca</v>
          </cell>
          <cell r="G179" t="str">
            <v>UNIRII</v>
          </cell>
          <cell r="H179">
            <v>180</v>
          </cell>
          <cell r="I179">
            <v>270</v>
          </cell>
          <cell r="J179">
            <v>1080</v>
          </cell>
          <cell r="K179">
            <v>7.5</v>
          </cell>
          <cell r="L179">
            <v>2</v>
          </cell>
          <cell r="M179">
            <v>1</v>
          </cell>
          <cell r="N179" t="str">
            <v>ingusta</v>
          </cell>
        </row>
        <row r="180">
          <cell r="A180">
            <v>10173</v>
          </cell>
          <cell r="B180">
            <v>1048</v>
          </cell>
          <cell r="C180" t="str">
            <v>Aleea</v>
          </cell>
          <cell r="D180" t="str">
            <v>Hațeg</v>
          </cell>
          <cell r="E180" t="str">
            <v>Hátszeg</v>
          </cell>
          <cell r="F180" t="str">
            <v>sétány</v>
          </cell>
          <cell r="G180" t="str">
            <v>TUDOR 2</v>
          </cell>
          <cell r="H180">
            <v>380</v>
          </cell>
          <cell r="I180">
            <v>1330</v>
          </cell>
          <cell r="J180">
            <v>2280</v>
          </cell>
          <cell r="K180">
            <v>7.5</v>
          </cell>
          <cell r="L180">
            <v>2</v>
          </cell>
          <cell r="M180">
            <v>1</v>
          </cell>
          <cell r="N180" t="str">
            <v>ingusta</v>
          </cell>
        </row>
        <row r="181">
          <cell r="A181">
            <v>10174</v>
          </cell>
          <cell r="B181">
            <v>1049</v>
          </cell>
          <cell r="C181" t="str">
            <v>Strada</v>
          </cell>
          <cell r="D181" t="str">
            <v>Hegyi Lajos</v>
          </cell>
          <cell r="E181" t="str">
            <v>Hegyi Lajos</v>
          </cell>
          <cell r="F181" t="str">
            <v>utca</v>
          </cell>
          <cell r="G181" t="str">
            <v>ADY ENDRE -LIBERTATII</v>
          </cell>
          <cell r="H181">
            <v>315</v>
          </cell>
          <cell r="I181">
            <v>788</v>
          </cell>
          <cell r="J181">
            <v>1890</v>
          </cell>
          <cell r="K181">
            <v>7.5</v>
          </cell>
          <cell r="L181">
            <v>2</v>
          </cell>
          <cell r="M181">
            <v>1</v>
          </cell>
          <cell r="N181" t="str">
            <v>ingusta</v>
          </cell>
        </row>
        <row r="182">
          <cell r="A182">
            <v>10099</v>
          </cell>
          <cell r="B182">
            <v>1050</v>
          </cell>
          <cell r="C182" t="str">
            <v>Strada</v>
          </cell>
          <cell r="D182" t="str">
            <v>Henry Coandă</v>
          </cell>
          <cell r="E182" t="str">
            <v>Henry Coandă</v>
          </cell>
          <cell r="F182" t="str">
            <v>utca</v>
          </cell>
          <cell r="G182" t="str">
            <v>CORNEȘTI</v>
          </cell>
          <cell r="H182">
            <v>120</v>
          </cell>
          <cell r="I182">
            <v>180</v>
          </cell>
          <cell r="J182">
            <v>720</v>
          </cell>
          <cell r="K182">
            <v>7.5</v>
          </cell>
          <cell r="L182">
            <v>2</v>
          </cell>
          <cell r="M182">
            <v>1</v>
          </cell>
          <cell r="N182" t="str">
            <v>ingusta</v>
          </cell>
        </row>
        <row r="183">
          <cell r="A183">
            <v>10176</v>
          </cell>
          <cell r="B183">
            <v>1539</v>
          </cell>
          <cell r="C183" t="str">
            <v>Strada</v>
          </cell>
          <cell r="D183" t="str">
            <v>Hints Ottó</v>
          </cell>
          <cell r="E183" t="str">
            <v>Hints Ottó</v>
          </cell>
          <cell r="F183" t="str">
            <v>utca</v>
          </cell>
          <cell r="G183" t="str">
            <v>UNIRII</v>
          </cell>
          <cell r="H183">
            <v>676</v>
          </cell>
          <cell r="I183">
            <v>0</v>
          </cell>
          <cell r="J183">
            <v>5949</v>
          </cell>
          <cell r="K183">
            <v>7.5</v>
          </cell>
          <cell r="L183">
            <v>2</v>
          </cell>
          <cell r="M183">
            <v>1</v>
          </cell>
          <cell r="N183" t="str">
            <v>ingusta</v>
          </cell>
        </row>
        <row r="184">
          <cell r="A184">
            <v>10178</v>
          </cell>
          <cell r="B184">
            <v>1051</v>
          </cell>
          <cell r="C184" t="str">
            <v>Strada</v>
          </cell>
          <cell r="D184" t="str">
            <v>Homorodului</v>
          </cell>
          <cell r="E184" t="str">
            <v>Homoród</v>
          </cell>
          <cell r="F184" t="str">
            <v>utca</v>
          </cell>
          <cell r="G184" t="str">
            <v>7 NOIEMBRIE</v>
          </cell>
          <cell r="H184">
            <v>90</v>
          </cell>
          <cell r="I184">
            <v>160</v>
          </cell>
          <cell r="J184">
            <v>357</v>
          </cell>
          <cell r="K184">
            <v>7.5</v>
          </cell>
          <cell r="L184">
            <v>2</v>
          </cell>
          <cell r="M184">
            <v>1</v>
          </cell>
          <cell r="N184" t="str">
            <v>ingusta</v>
          </cell>
        </row>
        <row r="185">
          <cell r="A185">
            <v>10179</v>
          </cell>
          <cell r="B185">
            <v>1052</v>
          </cell>
          <cell r="C185" t="str">
            <v>Strada</v>
          </cell>
          <cell r="D185" t="str">
            <v>Horea</v>
          </cell>
          <cell r="E185" t="str">
            <v>Horea</v>
          </cell>
          <cell r="F185" t="str">
            <v>utca</v>
          </cell>
          <cell r="G185" t="str">
            <v xml:space="preserve">CENTRALA </v>
          </cell>
          <cell r="H185">
            <v>400</v>
          </cell>
          <cell r="I185">
            <v>1400</v>
          </cell>
          <cell r="J185">
            <v>2880</v>
          </cell>
          <cell r="K185">
            <v>7.5</v>
          </cell>
          <cell r="L185">
            <v>1</v>
          </cell>
          <cell r="M185">
            <v>1</v>
          </cell>
          <cell r="N185" t="str">
            <v>ingusta</v>
          </cell>
          <cell r="O185" t="str">
            <v>partial sens dublu cu o singura banda</v>
          </cell>
        </row>
        <row r="186">
          <cell r="A186">
            <v>10180</v>
          </cell>
          <cell r="B186">
            <v>1479</v>
          </cell>
          <cell r="C186" t="str">
            <v>Strada</v>
          </cell>
          <cell r="D186" t="str">
            <v>Hotarului</v>
          </cell>
          <cell r="E186" t="str">
            <v>Határ</v>
          </cell>
          <cell r="F186" t="str">
            <v>utca</v>
          </cell>
          <cell r="G186" t="str">
            <v>MURESENI - BUDIULUI - DOJA</v>
          </cell>
          <cell r="H186">
            <v>0</v>
          </cell>
          <cell r="I186">
            <v>0</v>
          </cell>
          <cell r="J186">
            <v>0</v>
          </cell>
          <cell r="K186">
            <v>7.5</v>
          </cell>
          <cell r="L186">
            <v>2</v>
          </cell>
          <cell r="M186">
            <v>1</v>
          </cell>
          <cell r="N186" t="str">
            <v>ingusta</v>
          </cell>
        </row>
        <row r="187">
          <cell r="A187">
            <v>10181</v>
          </cell>
          <cell r="B187">
            <v>1053</v>
          </cell>
          <cell r="C187" t="str">
            <v>Strada</v>
          </cell>
          <cell r="D187" t="str">
            <v>Hunedoara</v>
          </cell>
          <cell r="E187" t="str">
            <v>Vajdahunyad</v>
          </cell>
          <cell r="F187" t="str">
            <v>utca</v>
          </cell>
          <cell r="G187" t="str">
            <v>MURESENI - BUDIULUI - DOJA</v>
          </cell>
          <cell r="H187">
            <v>597</v>
          </cell>
          <cell r="I187">
            <v>2836</v>
          </cell>
          <cell r="J187">
            <v>4179</v>
          </cell>
          <cell r="K187">
            <v>7.5</v>
          </cell>
          <cell r="L187">
            <v>1</v>
          </cell>
          <cell r="M187">
            <v>1</v>
          </cell>
        </row>
        <row r="188">
          <cell r="A188">
            <v>10182</v>
          </cell>
          <cell r="B188">
            <v>1055</v>
          </cell>
          <cell r="C188" t="str">
            <v>Strada</v>
          </cell>
          <cell r="D188" t="str">
            <v>Ialomiței</v>
          </cell>
          <cell r="E188" t="str">
            <v>Ialomiţa</v>
          </cell>
          <cell r="F188" t="str">
            <v>utca</v>
          </cell>
          <cell r="G188" t="str">
            <v>BALCESCU -ARMATEI</v>
          </cell>
          <cell r="H188">
            <v>157</v>
          </cell>
          <cell r="I188">
            <v>958</v>
          </cell>
          <cell r="J188">
            <v>1256</v>
          </cell>
          <cell r="K188">
            <v>7.5</v>
          </cell>
          <cell r="L188">
            <v>2</v>
          </cell>
          <cell r="M188">
            <v>1</v>
          </cell>
        </row>
        <row r="189">
          <cell r="A189">
            <v>10183</v>
          </cell>
          <cell r="B189">
            <v>1057</v>
          </cell>
          <cell r="C189" t="str">
            <v>Strada</v>
          </cell>
          <cell r="D189" t="str">
            <v>Iernutului</v>
          </cell>
          <cell r="E189" t="str">
            <v>Radnóti</v>
          </cell>
          <cell r="F189" t="str">
            <v>utca</v>
          </cell>
          <cell r="G189" t="str">
            <v>MURESENI - BUDIULUI - DOJA</v>
          </cell>
          <cell r="H189">
            <v>400</v>
          </cell>
          <cell r="I189">
            <v>1200</v>
          </cell>
          <cell r="J189">
            <v>2400</v>
          </cell>
          <cell r="K189">
            <v>7.5</v>
          </cell>
          <cell r="L189">
            <v>2</v>
          </cell>
          <cell r="M189">
            <v>1</v>
          </cell>
          <cell r="N189" t="str">
            <v>ingusta</v>
          </cell>
        </row>
        <row r="190">
          <cell r="A190">
            <v>10261</v>
          </cell>
          <cell r="B190">
            <v>1059</v>
          </cell>
          <cell r="C190" t="str">
            <v>Strada</v>
          </cell>
          <cell r="D190" t="str">
            <v>Ilie Munteanu</v>
          </cell>
          <cell r="E190" t="str">
            <v>Ilie Munteanu</v>
          </cell>
          <cell r="F190" t="str">
            <v>utca</v>
          </cell>
          <cell r="G190" t="str">
            <v>MURESENI - BUDIULUI - DOJA</v>
          </cell>
          <cell r="H190">
            <v>200</v>
          </cell>
          <cell r="I190">
            <v>0</v>
          </cell>
          <cell r="J190">
            <v>1000</v>
          </cell>
          <cell r="K190">
            <v>7.5</v>
          </cell>
          <cell r="L190">
            <v>2</v>
          </cell>
          <cell r="M190">
            <v>1</v>
          </cell>
          <cell r="N190" t="str">
            <v>ingusta</v>
          </cell>
        </row>
        <row r="191">
          <cell r="A191">
            <v>10191</v>
          </cell>
          <cell r="B191">
            <v>1060</v>
          </cell>
          <cell r="C191" t="str">
            <v>Strada</v>
          </cell>
          <cell r="D191" t="str">
            <v>Înfrățirii</v>
          </cell>
          <cell r="E191" t="str">
            <v>Testvériség</v>
          </cell>
          <cell r="F191" t="str">
            <v>utca</v>
          </cell>
          <cell r="G191" t="str">
            <v>TUDOR 3</v>
          </cell>
          <cell r="H191">
            <v>528</v>
          </cell>
          <cell r="I191">
            <v>5280</v>
          </cell>
          <cell r="J191">
            <v>7392</v>
          </cell>
          <cell r="K191">
            <v>7.5</v>
          </cell>
          <cell r="L191">
            <v>2</v>
          </cell>
          <cell r="M191">
            <v>1</v>
          </cell>
        </row>
        <row r="192">
          <cell r="A192">
            <v>10192</v>
          </cell>
          <cell r="B192">
            <v>1061</v>
          </cell>
          <cell r="C192" t="str">
            <v>Strada</v>
          </cell>
          <cell r="D192" t="str">
            <v>Îngustă</v>
          </cell>
          <cell r="E192" t="str">
            <v>Keskeny</v>
          </cell>
          <cell r="F192" t="str">
            <v>utca</v>
          </cell>
          <cell r="G192" t="str">
            <v>1848</v>
          </cell>
          <cell r="H192">
            <v>70</v>
          </cell>
          <cell r="I192">
            <v>175</v>
          </cell>
          <cell r="J192">
            <v>455</v>
          </cell>
          <cell r="K192">
            <v>7.5</v>
          </cell>
          <cell r="L192">
            <v>2</v>
          </cell>
          <cell r="M192">
            <v>1</v>
          </cell>
          <cell r="N192" t="str">
            <v>ingusta</v>
          </cell>
        </row>
        <row r="193">
          <cell r="A193">
            <v>10184</v>
          </cell>
          <cell r="B193">
            <v>1062</v>
          </cell>
          <cell r="C193" t="str">
            <v>Strada</v>
          </cell>
          <cell r="D193" t="str">
            <v>Insulei</v>
          </cell>
          <cell r="E193" t="str">
            <v>Sziget</v>
          </cell>
          <cell r="F193" t="str">
            <v>utca</v>
          </cell>
          <cell r="G193" t="str">
            <v>ADY ENDRE -LIBERTATII</v>
          </cell>
          <cell r="H193">
            <v>1740</v>
          </cell>
          <cell r="I193">
            <v>336</v>
          </cell>
          <cell r="J193">
            <v>10440</v>
          </cell>
          <cell r="K193" t="str">
            <v>trafic greu</v>
          </cell>
          <cell r="L193">
            <v>2</v>
          </cell>
          <cell r="M193">
            <v>1</v>
          </cell>
        </row>
        <row r="194">
          <cell r="A194">
            <v>10193</v>
          </cell>
          <cell r="B194">
            <v>1299</v>
          </cell>
          <cell r="C194" t="str">
            <v>Strada</v>
          </cell>
          <cell r="D194" t="str">
            <v>Între Movile</v>
          </cell>
          <cell r="E194" t="str">
            <v>Halmok köze</v>
          </cell>
          <cell r="F194" t="str">
            <v>utca</v>
          </cell>
          <cell r="G194" t="str">
            <v>TUDOR 3</v>
          </cell>
          <cell r="H194">
            <v>500</v>
          </cell>
          <cell r="I194">
            <v>0</v>
          </cell>
          <cell r="J194">
            <v>2500</v>
          </cell>
          <cell r="K194">
            <v>7.5</v>
          </cell>
          <cell r="L194">
            <v>2</v>
          </cell>
          <cell r="M194">
            <v>1</v>
          </cell>
          <cell r="N194" t="str">
            <v>ingusta</v>
          </cell>
        </row>
        <row r="195">
          <cell r="A195">
            <v>10185</v>
          </cell>
          <cell r="B195">
            <v>1063</v>
          </cell>
          <cell r="C195" t="str">
            <v>Strada</v>
          </cell>
          <cell r="D195" t="str">
            <v>Inului</v>
          </cell>
          <cell r="E195" t="str">
            <v>Len</v>
          </cell>
          <cell r="F195" t="str">
            <v>utca</v>
          </cell>
          <cell r="G195" t="str">
            <v>UNIRII</v>
          </cell>
          <cell r="H195">
            <v>100</v>
          </cell>
          <cell r="I195">
            <v>0</v>
          </cell>
          <cell r="J195">
            <v>600</v>
          </cell>
          <cell r="K195">
            <v>7.5</v>
          </cell>
          <cell r="L195">
            <v>2</v>
          </cell>
          <cell r="M195">
            <v>1</v>
          </cell>
          <cell r="N195" t="str">
            <v>ingusta</v>
          </cell>
        </row>
        <row r="196">
          <cell r="A196">
            <v>10435</v>
          </cell>
          <cell r="B196">
            <v>1504</v>
          </cell>
          <cell r="C196" t="str">
            <v>Strada</v>
          </cell>
          <cell r="D196" t="str">
            <v>Ioan Vescan</v>
          </cell>
          <cell r="E196" t="str">
            <v>Ioan Vescan</v>
          </cell>
          <cell r="F196" t="str">
            <v>utca</v>
          </cell>
          <cell r="G196" t="str">
            <v>UNIRII</v>
          </cell>
          <cell r="H196">
            <v>100</v>
          </cell>
          <cell r="I196">
            <v>0</v>
          </cell>
          <cell r="J196">
            <v>100</v>
          </cell>
          <cell r="K196">
            <v>7.5</v>
          </cell>
          <cell r="L196">
            <v>2</v>
          </cell>
          <cell r="M196">
            <v>1</v>
          </cell>
          <cell r="N196" t="str">
            <v>ingusta</v>
          </cell>
        </row>
        <row r="197">
          <cell r="A197">
            <v>10069</v>
          </cell>
          <cell r="B197">
            <v>1065</v>
          </cell>
          <cell r="C197" t="str">
            <v>Strada</v>
          </cell>
          <cell r="D197" t="str">
            <v>Ion Buteanu</v>
          </cell>
          <cell r="E197" t="str">
            <v>Ion Buteanu</v>
          </cell>
          <cell r="F197" t="str">
            <v>utca</v>
          </cell>
          <cell r="G197" t="str">
            <v>1848</v>
          </cell>
          <cell r="H197">
            <v>515</v>
          </cell>
          <cell r="I197">
            <v>2576</v>
          </cell>
          <cell r="J197">
            <v>4635</v>
          </cell>
          <cell r="K197">
            <v>7.5</v>
          </cell>
          <cell r="L197">
            <v>2</v>
          </cell>
          <cell r="M197">
            <v>1</v>
          </cell>
          <cell r="N197" t="str">
            <v>ingusta</v>
          </cell>
        </row>
        <row r="198">
          <cell r="A198">
            <v>10111</v>
          </cell>
          <cell r="B198">
            <v>1066</v>
          </cell>
          <cell r="C198" t="str">
            <v>Strada</v>
          </cell>
          <cell r="D198" t="str">
            <v>Ion Creangă</v>
          </cell>
          <cell r="E198" t="str">
            <v>Ion Creangă</v>
          </cell>
          <cell r="F198" t="str">
            <v>utca</v>
          </cell>
          <cell r="G198" t="str">
            <v xml:space="preserve">CENTRALA </v>
          </cell>
          <cell r="H198">
            <v>70</v>
          </cell>
          <cell r="I198">
            <v>245</v>
          </cell>
          <cell r="J198">
            <v>637</v>
          </cell>
          <cell r="K198">
            <v>7.5</v>
          </cell>
          <cell r="L198">
            <v>2</v>
          </cell>
          <cell r="M198">
            <v>1</v>
          </cell>
          <cell r="N198" t="str">
            <v>ingusta</v>
          </cell>
        </row>
        <row r="199">
          <cell r="A199">
            <v>10328</v>
          </cell>
          <cell r="B199">
            <v>1046</v>
          </cell>
          <cell r="C199" t="str">
            <v>Strada</v>
          </cell>
          <cell r="D199" t="str">
            <v>Ion Heliade Rădulescu</v>
          </cell>
          <cell r="E199" t="str">
            <v>Ion Heliade Rădulescu</v>
          </cell>
          <cell r="F199" t="str">
            <v>utca</v>
          </cell>
          <cell r="G199" t="str">
            <v>BALCESCU -ARMATEI</v>
          </cell>
          <cell r="H199">
            <v>460</v>
          </cell>
          <cell r="I199">
            <v>920</v>
          </cell>
          <cell r="J199">
            <v>3220</v>
          </cell>
          <cell r="K199">
            <v>7.5</v>
          </cell>
          <cell r="L199">
            <v>2</v>
          </cell>
          <cell r="M199">
            <v>1</v>
          </cell>
        </row>
        <row r="200">
          <cell r="A200">
            <v>10071</v>
          </cell>
          <cell r="B200">
            <v>953</v>
          </cell>
          <cell r="C200" t="str">
            <v>Strada</v>
          </cell>
          <cell r="D200" t="str">
            <v>Ion Luca Caragiale</v>
          </cell>
          <cell r="E200" t="str">
            <v>Ion Luca Caragiale</v>
          </cell>
          <cell r="F200" t="str">
            <v>utca</v>
          </cell>
          <cell r="G200" t="str">
            <v>BALCESCU -ARMATEI</v>
          </cell>
          <cell r="H200">
            <v>280</v>
          </cell>
          <cell r="I200">
            <v>790</v>
          </cell>
          <cell r="J200">
            <v>1680</v>
          </cell>
          <cell r="K200">
            <v>7.5</v>
          </cell>
          <cell r="L200">
            <v>2</v>
          </cell>
          <cell r="M200">
            <v>1</v>
          </cell>
          <cell r="N200" t="str">
            <v>ingusta</v>
          </cell>
        </row>
        <row r="201">
          <cell r="A201">
            <v>10247</v>
          </cell>
          <cell r="B201">
            <v>1067</v>
          </cell>
          <cell r="C201" t="str">
            <v>Strada</v>
          </cell>
          <cell r="D201" t="str">
            <v>Ion Mihuţ</v>
          </cell>
          <cell r="E201" t="str">
            <v>Ion Mihuţ</v>
          </cell>
          <cell r="F201" t="str">
            <v>utca</v>
          </cell>
          <cell r="G201" t="str">
            <v>UNIRII</v>
          </cell>
          <cell r="H201">
            <v>300</v>
          </cell>
          <cell r="I201">
            <v>0</v>
          </cell>
          <cell r="J201">
            <v>1050</v>
          </cell>
          <cell r="K201">
            <v>7.5</v>
          </cell>
          <cell r="L201">
            <v>1</v>
          </cell>
          <cell r="M201">
            <v>1</v>
          </cell>
          <cell r="N201" t="str">
            <v>ingusta</v>
          </cell>
        </row>
        <row r="202">
          <cell r="A202">
            <v>10445</v>
          </cell>
          <cell r="B202">
            <v>1505</v>
          </cell>
          <cell r="C202" t="str">
            <v>Strada</v>
          </cell>
          <cell r="D202" t="str">
            <v>Ion Vlasiu</v>
          </cell>
          <cell r="E202" t="str">
            <v>Ion Vlasiu</v>
          </cell>
          <cell r="F202" t="str">
            <v>utca</v>
          </cell>
          <cell r="G202" t="str">
            <v>UNIRII</v>
          </cell>
          <cell r="H202">
            <v>278</v>
          </cell>
          <cell r="I202">
            <v>0</v>
          </cell>
          <cell r="J202">
            <v>0</v>
          </cell>
          <cell r="K202">
            <v>7.5</v>
          </cell>
          <cell r="L202">
            <v>2</v>
          </cell>
          <cell r="M202">
            <v>1</v>
          </cell>
          <cell r="N202" t="str">
            <v>ingusta</v>
          </cell>
        </row>
        <row r="203">
          <cell r="A203">
            <v>10177</v>
          </cell>
          <cell r="B203">
            <v>1068</v>
          </cell>
          <cell r="C203" t="str">
            <v>Strada</v>
          </cell>
          <cell r="D203" t="str">
            <v>Iosif Hodoş</v>
          </cell>
          <cell r="E203" t="str">
            <v>Iosif Hodoş</v>
          </cell>
          <cell r="F203" t="str">
            <v>utca</v>
          </cell>
          <cell r="G203" t="str">
            <v>UNIRII</v>
          </cell>
          <cell r="H203">
            <v>350</v>
          </cell>
          <cell r="I203">
            <v>1050</v>
          </cell>
          <cell r="J203">
            <v>2100</v>
          </cell>
          <cell r="K203">
            <v>7.5</v>
          </cell>
          <cell r="L203">
            <v>1</v>
          </cell>
          <cell r="M203">
            <v>1</v>
          </cell>
          <cell r="N203" t="str">
            <v>ingusta</v>
          </cell>
        </row>
        <row r="204">
          <cell r="A204">
            <v>10188</v>
          </cell>
          <cell r="B204">
            <v>1069</v>
          </cell>
          <cell r="C204" t="str">
            <v>Strada</v>
          </cell>
          <cell r="D204" t="str">
            <v>Islazului</v>
          </cell>
          <cell r="E204" t="str">
            <v xml:space="preserve">Közlegelő </v>
          </cell>
          <cell r="F204" t="str">
            <v>utca</v>
          </cell>
          <cell r="G204" t="str">
            <v>MURESENI - BUDIULUI - DOJA</v>
          </cell>
          <cell r="H204">
            <v>140</v>
          </cell>
          <cell r="I204">
            <v>280</v>
          </cell>
          <cell r="J204">
            <v>840</v>
          </cell>
          <cell r="K204">
            <v>7.5</v>
          </cell>
          <cell r="L204">
            <v>2</v>
          </cell>
          <cell r="M204">
            <v>1</v>
          </cell>
          <cell r="N204" t="str">
            <v>ingusta</v>
          </cell>
        </row>
        <row r="205">
          <cell r="A205">
            <v>10230</v>
          </cell>
          <cell r="B205">
            <v>1070</v>
          </cell>
          <cell r="C205" t="str">
            <v>Strada</v>
          </cell>
          <cell r="D205" t="str">
            <v>Iuliu Maniu</v>
          </cell>
          <cell r="E205" t="str">
            <v>Iuliu Maniu</v>
          </cell>
          <cell r="F205" t="str">
            <v>utca</v>
          </cell>
          <cell r="G205" t="str">
            <v xml:space="preserve">CENTRALA </v>
          </cell>
          <cell r="H205">
            <v>640</v>
          </cell>
          <cell r="I205">
            <v>2336</v>
          </cell>
          <cell r="J205">
            <v>5120</v>
          </cell>
          <cell r="K205">
            <v>7.5</v>
          </cell>
          <cell r="L205">
            <v>2</v>
          </cell>
          <cell r="M205">
            <v>1</v>
          </cell>
        </row>
        <row r="206">
          <cell r="A206">
            <v>10190</v>
          </cell>
          <cell r="B206">
            <v>1071</v>
          </cell>
          <cell r="C206" t="str">
            <v>Pasaj</v>
          </cell>
          <cell r="D206" t="str">
            <v>Izvorul Rece</v>
          </cell>
          <cell r="E206" t="str">
            <v>Királykút</v>
          </cell>
          <cell r="F206" t="str">
            <v>köz</v>
          </cell>
          <cell r="G206" t="str">
            <v>TUDOR 1</v>
          </cell>
          <cell r="H206">
            <v>50</v>
          </cell>
          <cell r="I206">
            <v>125</v>
          </cell>
          <cell r="J206">
            <v>525</v>
          </cell>
          <cell r="K206">
            <v>7.5</v>
          </cell>
          <cell r="L206">
            <v>2</v>
          </cell>
          <cell r="M206">
            <v>1</v>
          </cell>
          <cell r="N206" t="str">
            <v>ingusta</v>
          </cell>
        </row>
        <row r="207">
          <cell r="A207">
            <v>10189</v>
          </cell>
          <cell r="B207">
            <v>1072</v>
          </cell>
          <cell r="C207" t="str">
            <v>Strada</v>
          </cell>
          <cell r="D207" t="str">
            <v>Izvorului</v>
          </cell>
          <cell r="E207" t="str">
            <v>Belső Kutas</v>
          </cell>
          <cell r="F207" t="str">
            <v>utca</v>
          </cell>
          <cell r="G207" t="str">
            <v xml:space="preserve">CENTRALA </v>
          </cell>
          <cell r="H207">
            <v>100</v>
          </cell>
          <cell r="I207">
            <v>215</v>
          </cell>
          <cell r="J207">
            <v>400</v>
          </cell>
          <cell r="K207">
            <v>7.5</v>
          </cell>
          <cell r="L207">
            <v>1</v>
          </cell>
          <cell r="M207">
            <v>1</v>
          </cell>
          <cell r="N207" t="str">
            <v>ingusta</v>
          </cell>
        </row>
        <row r="208">
          <cell r="A208">
            <v>10253</v>
          </cell>
          <cell r="B208">
            <v>1485</v>
          </cell>
          <cell r="C208" t="str">
            <v>Strada</v>
          </cell>
          <cell r="D208" t="str">
            <v>Jean Monnet</v>
          </cell>
          <cell r="E208" t="str">
            <v>Jean Monnet</v>
          </cell>
          <cell r="F208" t="str">
            <v>utca</v>
          </cell>
          <cell r="G208" t="str">
            <v>BELVEDERE</v>
          </cell>
          <cell r="H208">
            <v>0</v>
          </cell>
          <cell r="I208">
            <v>0</v>
          </cell>
          <cell r="J208">
            <v>0</v>
          </cell>
          <cell r="K208">
            <v>7.5</v>
          </cell>
          <cell r="L208">
            <v>2</v>
          </cell>
          <cell r="M208">
            <v>1</v>
          </cell>
          <cell r="N208" t="str">
            <v>ingusta</v>
          </cell>
        </row>
        <row r="209">
          <cell r="A209">
            <v>10194</v>
          </cell>
          <cell r="B209">
            <v>1073</v>
          </cell>
          <cell r="C209" t="str">
            <v>Strada</v>
          </cell>
          <cell r="D209" t="str">
            <v>Jilavei</v>
          </cell>
          <cell r="E209" t="str">
            <v>Zsilava</v>
          </cell>
          <cell r="F209" t="str">
            <v>utca</v>
          </cell>
          <cell r="G209" t="str">
            <v>MURESENI - BUDIULUI - DOJA</v>
          </cell>
          <cell r="H209">
            <v>150</v>
          </cell>
          <cell r="I209">
            <v>150</v>
          </cell>
          <cell r="J209">
            <v>900</v>
          </cell>
          <cell r="K209">
            <v>7.5</v>
          </cell>
          <cell r="L209">
            <v>2</v>
          </cell>
          <cell r="M209">
            <v>1</v>
          </cell>
          <cell r="N209" t="str">
            <v>ingusta</v>
          </cell>
        </row>
        <row r="210">
          <cell r="A210">
            <v>10195</v>
          </cell>
          <cell r="B210">
            <v>1074</v>
          </cell>
          <cell r="C210" t="str">
            <v>Strada</v>
          </cell>
          <cell r="D210" t="str">
            <v>Jiului</v>
          </cell>
          <cell r="E210" t="str">
            <v>Zsil</v>
          </cell>
          <cell r="F210" t="str">
            <v>utca</v>
          </cell>
          <cell r="G210" t="str">
            <v>ADY ENDRE -LIBERTATII</v>
          </cell>
          <cell r="H210">
            <v>120</v>
          </cell>
          <cell r="I210">
            <v>336</v>
          </cell>
          <cell r="J210">
            <v>720</v>
          </cell>
          <cell r="K210">
            <v>7.5</v>
          </cell>
          <cell r="L210">
            <v>2</v>
          </cell>
          <cell r="M210">
            <v>1</v>
          </cell>
          <cell r="N210" t="str">
            <v>ingusta</v>
          </cell>
        </row>
        <row r="211">
          <cell r="A211">
            <v>10197</v>
          </cell>
          <cell r="B211">
            <v>1076</v>
          </cell>
          <cell r="C211" t="str">
            <v>Strada</v>
          </cell>
          <cell r="D211" t="str">
            <v>Justiției</v>
          </cell>
          <cell r="E211" t="str">
            <v>Bíróság</v>
          </cell>
          <cell r="F211" t="str">
            <v>utca</v>
          </cell>
          <cell r="G211" t="str">
            <v xml:space="preserve">CENTRALA </v>
          </cell>
          <cell r="H211">
            <v>165</v>
          </cell>
          <cell r="I211">
            <v>496</v>
          </cell>
          <cell r="J211">
            <v>1056</v>
          </cell>
          <cell r="K211">
            <v>7.5</v>
          </cell>
          <cell r="L211">
            <v>1</v>
          </cell>
          <cell r="M211">
            <v>1</v>
          </cell>
          <cell r="N211" t="str">
            <v>ingusta</v>
          </cell>
        </row>
        <row r="212">
          <cell r="A212">
            <v>10199</v>
          </cell>
          <cell r="B212">
            <v>1078</v>
          </cell>
          <cell r="C212" t="str">
            <v>Strada</v>
          </cell>
          <cell r="D212" t="str">
            <v>Koós Ferenc</v>
          </cell>
          <cell r="E212" t="str">
            <v>Koós Ferenc</v>
          </cell>
          <cell r="F212" t="str">
            <v>utca</v>
          </cell>
          <cell r="G212" t="str">
            <v>1848</v>
          </cell>
          <cell r="H212">
            <v>348</v>
          </cell>
          <cell r="I212">
            <v>2088</v>
          </cell>
          <cell r="J212">
            <v>2436</v>
          </cell>
          <cell r="K212">
            <v>7.5</v>
          </cell>
          <cell r="L212">
            <v>2</v>
          </cell>
          <cell r="M212">
            <v>1</v>
          </cell>
          <cell r="N212" t="str">
            <v>ingusta</v>
          </cell>
        </row>
        <row r="213">
          <cell r="A213">
            <v>10202</v>
          </cell>
          <cell r="B213">
            <v>1079</v>
          </cell>
          <cell r="C213" t="str">
            <v>Strada</v>
          </cell>
          <cell r="D213" t="str">
            <v>Kőrösi Csoma Sándor</v>
          </cell>
          <cell r="E213" t="str">
            <v>Kőrösi Csoma Sándor</v>
          </cell>
          <cell r="F213" t="str">
            <v>utca</v>
          </cell>
          <cell r="G213" t="str">
            <v>CORNEȘTI</v>
          </cell>
          <cell r="H213">
            <v>300</v>
          </cell>
          <cell r="I213">
            <v>840</v>
          </cell>
          <cell r="J213">
            <v>1680</v>
          </cell>
          <cell r="K213">
            <v>7.5</v>
          </cell>
          <cell r="L213">
            <v>1</v>
          </cell>
          <cell r="M213">
            <v>1</v>
          </cell>
          <cell r="N213" t="str">
            <v>ingusta</v>
          </cell>
        </row>
        <row r="214">
          <cell r="A214">
            <v>10200</v>
          </cell>
          <cell r="B214">
            <v>1080</v>
          </cell>
          <cell r="C214" t="str">
            <v>Strada</v>
          </cell>
          <cell r="D214" t="str">
            <v>Kós Károly</v>
          </cell>
          <cell r="E214" t="str">
            <v>Kós Károly</v>
          </cell>
          <cell r="F214" t="str">
            <v>utca</v>
          </cell>
          <cell r="G214" t="str">
            <v>ALEEA CARPATI</v>
          </cell>
          <cell r="H214">
            <v>835</v>
          </cell>
          <cell r="I214">
            <v>1461</v>
          </cell>
          <cell r="J214">
            <v>5050</v>
          </cell>
          <cell r="K214">
            <v>7.5</v>
          </cell>
          <cell r="L214">
            <v>2</v>
          </cell>
          <cell r="M214">
            <v>1</v>
          </cell>
          <cell r="N214" t="str">
            <v>ingusta</v>
          </cell>
        </row>
        <row r="215">
          <cell r="A215">
            <v>10203</v>
          </cell>
          <cell r="B215">
            <v>1081</v>
          </cell>
          <cell r="C215" t="str">
            <v>Strada</v>
          </cell>
          <cell r="D215" t="str">
            <v>Köteles Sámuel</v>
          </cell>
          <cell r="E215" t="str">
            <v>Köteles Sámuel</v>
          </cell>
          <cell r="F215" t="str">
            <v>utca</v>
          </cell>
          <cell r="G215" t="str">
            <v xml:space="preserve">CENTRALA </v>
          </cell>
          <cell r="H215">
            <v>275</v>
          </cell>
          <cell r="I215">
            <v>977</v>
          </cell>
          <cell r="J215">
            <v>1925</v>
          </cell>
          <cell r="K215">
            <v>7.5</v>
          </cell>
          <cell r="L215">
            <v>1</v>
          </cell>
          <cell r="M215">
            <v>1</v>
          </cell>
          <cell r="N215" t="str">
            <v>ingusta</v>
          </cell>
        </row>
        <row r="216">
          <cell r="A216">
            <v>10207</v>
          </cell>
          <cell r="B216">
            <v>1083</v>
          </cell>
          <cell r="C216" t="str">
            <v>Strada</v>
          </cell>
          <cell r="D216" t="str">
            <v>Lăcrămioarei</v>
          </cell>
          <cell r="E216" t="str">
            <v>Gyöngyvirág</v>
          </cell>
          <cell r="F216" t="str">
            <v>utca</v>
          </cell>
          <cell r="G216" t="str">
            <v>7 NOIEMBRIE</v>
          </cell>
          <cell r="H216">
            <v>240</v>
          </cell>
          <cell r="I216">
            <v>768</v>
          </cell>
          <cell r="J216">
            <v>1776</v>
          </cell>
          <cell r="K216">
            <v>7.5</v>
          </cell>
          <cell r="L216">
            <v>2</v>
          </cell>
          <cell r="M216">
            <v>1</v>
          </cell>
          <cell r="N216" t="str">
            <v>ingusta</v>
          </cell>
        </row>
        <row r="217">
          <cell r="A217">
            <v>10204</v>
          </cell>
          <cell r="B217">
            <v>1084</v>
          </cell>
          <cell r="C217" t="str">
            <v>Strada</v>
          </cell>
          <cell r="D217" t="str">
            <v>Lacului</v>
          </cell>
          <cell r="E217" t="str">
            <v>Kerektó</v>
          </cell>
          <cell r="F217" t="str">
            <v>utca</v>
          </cell>
          <cell r="G217" t="str">
            <v>UNIRII</v>
          </cell>
          <cell r="H217">
            <v>90</v>
          </cell>
          <cell r="I217">
            <v>90</v>
          </cell>
          <cell r="J217">
            <v>630</v>
          </cell>
          <cell r="K217">
            <v>7.5</v>
          </cell>
          <cell r="L217">
            <v>2</v>
          </cell>
          <cell r="M217">
            <v>1</v>
          </cell>
        </row>
        <row r="218">
          <cell r="A218">
            <v>10205</v>
          </cell>
          <cell r="B218">
            <v>1085</v>
          </cell>
          <cell r="C218" t="str">
            <v>Strada</v>
          </cell>
          <cell r="D218" t="str">
            <v>Lalelelor</v>
          </cell>
          <cell r="E218" t="str">
            <v>Tulipán</v>
          </cell>
          <cell r="F218" t="str">
            <v>utca</v>
          </cell>
          <cell r="G218" t="str">
            <v>UNIRII</v>
          </cell>
          <cell r="H218">
            <v>475</v>
          </cell>
          <cell r="I218">
            <v>1330</v>
          </cell>
          <cell r="J218">
            <v>3325</v>
          </cell>
          <cell r="K218">
            <v>7.5</v>
          </cell>
          <cell r="L218">
            <v>2</v>
          </cell>
          <cell r="M218">
            <v>1</v>
          </cell>
          <cell r="N218" t="str">
            <v>ingusta</v>
          </cell>
        </row>
        <row r="219">
          <cell r="A219">
            <v>10208</v>
          </cell>
          <cell r="B219">
            <v>1086</v>
          </cell>
          <cell r="C219" t="str">
            <v>Strada</v>
          </cell>
          <cell r="D219" t="str">
            <v>Lămâiţei</v>
          </cell>
          <cell r="E219" t="str">
            <v>Citromfű</v>
          </cell>
          <cell r="F219" t="str">
            <v>utca</v>
          </cell>
          <cell r="G219" t="str">
            <v>1848</v>
          </cell>
          <cell r="H219">
            <v>265</v>
          </cell>
          <cell r="I219">
            <v>653</v>
          </cell>
          <cell r="J219">
            <v>1785</v>
          </cell>
          <cell r="K219">
            <v>7.5</v>
          </cell>
          <cell r="L219">
            <v>1</v>
          </cell>
          <cell r="M219">
            <v>1</v>
          </cell>
          <cell r="N219" t="str">
            <v>ingusta</v>
          </cell>
        </row>
        <row r="220">
          <cell r="A220">
            <v>10209</v>
          </cell>
          <cell r="B220">
            <v>1087</v>
          </cell>
          <cell r="C220" t="str">
            <v>Strada</v>
          </cell>
          <cell r="D220" t="str">
            <v>Lăpuşna</v>
          </cell>
          <cell r="E220" t="str">
            <v>Laposnya</v>
          </cell>
          <cell r="F220" t="str">
            <v>utca</v>
          </cell>
          <cell r="G220" t="str">
            <v>BALCESCU -ARMATEI</v>
          </cell>
          <cell r="H220">
            <v>185</v>
          </cell>
          <cell r="I220">
            <v>741</v>
          </cell>
          <cell r="J220">
            <v>1230</v>
          </cell>
          <cell r="K220">
            <v>7.5</v>
          </cell>
          <cell r="L220">
            <v>1</v>
          </cell>
          <cell r="M220">
            <v>1</v>
          </cell>
          <cell r="N220" t="str">
            <v>ingusta</v>
          </cell>
        </row>
        <row r="221">
          <cell r="A221">
            <v>10206</v>
          </cell>
          <cell r="B221">
            <v>1088</v>
          </cell>
          <cell r="C221" t="str">
            <v>Strada</v>
          </cell>
          <cell r="D221" t="str">
            <v>Lavandei</v>
          </cell>
          <cell r="E221" t="str">
            <v>Levendula</v>
          </cell>
          <cell r="F221" t="str">
            <v>utca</v>
          </cell>
          <cell r="G221" t="str">
            <v>BALCESCU -ARMATEI</v>
          </cell>
          <cell r="H221">
            <v>395</v>
          </cell>
          <cell r="I221">
            <v>664</v>
          </cell>
          <cell r="J221">
            <v>2765</v>
          </cell>
          <cell r="K221">
            <v>7.5</v>
          </cell>
          <cell r="L221">
            <v>1</v>
          </cell>
          <cell r="M221">
            <v>1</v>
          </cell>
          <cell r="N221" t="str">
            <v>ingusta</v>
          </cell>
        </row>
        <row r="222">
          <cell r="A222">
            <v>10210</v>
          </cell>
          <cell r="B222">
            <v>1089</v>
          </cell>
          <cell r="C222" t="str">
            <v>Strada</v>
          </cell>
          <cell r="D222" t="str">
            <v>Lebedei</v>
          </cell>
          <cell r="E222" t="str">
            <v>Hattyú</v>
          </cell>
          <cell r="F222" t="str">
            <v>utca</v>
          </cell>
          <cell r="G222" t="str">
            <v>BALCESCU -ARMATEI</v>
          </cell>
          <cell r="H222">
            <v>315</v>
          </cell>
          <cell r="I222">
            <v>946</v>
          </cell>
          <cell r="J222">
            <v>1890</v>
          </cell>
          <cell r="K222">
            <v>7.5</v>
          </cell>
          <cell r="L222">
            <v>2</v>
          </cell>
          <cell r="M222">
            <v>1</v>
          </cell>
          <cell r="N222" t="str">
            <v>ingusta</v>
          </cell>
        </row>
        <row r="223">
          <cell r="A223">
            <v>10411</v>
          </cell>
          <cell r="B223">
            <v>1257</v>
          </cell>
          <cell r="C223" t="str">
            <v>Strada</v>
          </cell>
          <cell r="D223" t="str">
            <v>Lev Nicolaevici Tolstoi</v>
          </cell>
          <cell r="E223" t="str">
            <v>Lev Nicolaevici Tolstoi</v>
          </cell>
          <cell r="F223" t="str">
            <v>utca</v>
          </cell>
          <cell r="G223" t="str">
            <v>7 NOIEMBRIE</v>
          </cell>
          <cell r="H223">
            <v>135</v>
          </cell>
          <cell r="I223">
            <v>270</v>
          </cell>
          <cell r="J223">
            <v>743</v>
          </cell>
          <cell r="K223">
            <v>7.5</v>
          </cell>
          <cell r="L223">
            <v>2</v>
          </cell>
          <cell r="M223">
            <v>1</v>
          </cell>
          <cell r="N223" t="str">
            <v>ingusta</v>
          </cell>
        </row>
        <row r="224">
          <cell r="A224">
            <v>10211</v>
          </cell>
          <cell r="B224">
            <v>1090</v>
          </cell>
          <cell r="C224" t="str">
            <v>Strada</v>
          </cell>
          <cell r="D224" t="str">
            <v>Libertăţii</v>
          </cell>
          <cell r="E224" t="str">
            <v>Szabadság</v>
          </cell>
          <cell r="F224" t="str">
            <v>utca</v>
          </cell>
          <cell r="G224" t="str">
            <v>ADY ENDRE -LIBERTATII</v>
          </cell>
          <cell r="H224">
            <v>3615</v>
          </cell>
          <cell r="I224">
            <v>6206</v>
          </cell>
          <cell r="J224">
            <v>30595</v>
          </cell>
          <cell r="K224" t="str">
            <v>trafic greu</v>
          </cell>
          <cell r="L224">
            <v>2</v>
          </cell>
          <cell r="M224">
            <v>1</v>
          </cell>
        </row>
        <row r="225">
          <cell r="A225">
            <v>10212</v>
          </cell>
          <cell r="B225">
            <v>1091</v>
          </cell>
          <cell r="C225" t="str">
            <v>Strada</v>
          </cell>
          <cell r="D225" t="str">
            <v>Liceului</v>
          </cell>
          <cell r="E225" t="str">
            <v>Líceum</v>
          </cell>
          <cell r="F225" t="str">
            <v>utca</v>
          </cell>
          <cell r="G225" t="str">
            <v xml:space="preserve">CENTRALA </v>
          </cell>
          <cell r="H225">
            <v>100</v>
          </cell>
          <cell r="I225">
            <v>370</v>
          </cell>
          <cell r="J225">
            <v>800</v>
          </cell>
          <cell r="K225">
            <v>7.5</v>
          </cell>
          <cell r="L225">
            <v>1</v>
          </cell>
          <cell r="M225">
            <v>1</v>
          </cell>
          <cell r="N225" t="str">
            <v>ingusta</v>
          </cell>
        </row>
        <row r="226">
          <cell r="A226">
            <v>10213</v>
          </cell>
          <cell r="B226">
            <v>1092</v>
          </cell>
          <cell r="C226" t="str">
            <v>Strada</v>
          </cell>
          <cell r="D226" t="str">
            <v>Liliacului</v>
          </cell>
          <cell r="E226" t="str">
            <v>Orgona</v>
          </cell>
          <cell r="F226" t="str">
            <v>utca</v>
          </cell>
          <cell r="G226" t="str">
            <v>7 NOIEMBRIE</v>
          </cell>
          <cell r="H226">
            <v>140</v>
          </cell>
          <cell r="I226">
            <v>280</v>
          </cell>
          <cell r="J226">
            <v>840</v>
          </cell>
          <cell r="K226">
            <v>7.5</v>
          </cell>
          <cell r="L226">
            <v>2</v>
          </cell>
          <cell r="M226">
            <v>1</v>
          </cell>
          <cell r="N226" t="str">
            <v>ingusta</v>
          </cell>
        </row>
        <row r="227">
          <cell r="A227">
            <v>10214</v>
          </cell>
          <cell r="B227">
            <v>1480</v>
          </cell>
          <cell r="C227" t="str">
            <v>Strada</v>
          </cell>
          <cell r="D227" t="str">
            <v>Lisabona</v>
          </cell>
          <cell r="E227" t="str">
            <v>Lisszabon</v>
          </cell>
          <cell r="F227" t="str">
            <v>utca</v>
          </cell>
          <cell r="G227" t="str">
            <v>BELVEDERE</v>
          </cell>
          <cell r="H227">
            <v>249</v>
          </cell>
          <cell r="I227">
            <v>127</v>
          </cell>
          <cell r="J227">
            <v>1621</v>
          </cell>
          <cell r="K227">
            <v>7.5</v>
          </cell>
          <cell r="L227">
            <v>2</v>
          </cell>
          <cell r="M227">
            <v>1</v>
          </cell>
        </row>
        <row r="228">
          <cell r="A228">
            <v>10216</v>
          </cell>
          <cell r="B228">
            <v>1094</v>
          </cell>
          <cell r="C228" t="str">
            <v>Strada</v>
          </cell>
          <cell r="D228" t="str">
            <v>Livezeni</v>
          </cell>
          <cell r="E228" t="str">
            <v>Jeddi</v>
          </cell>
          <cell r="F228" t="str">
            <v>út</v>
          </cell>
          <cell r="G228" t="str">
            <v>TUDOR 3</v>
          </cell>
          <cell r="H228">
            <v>1110</v>
          </cell>
          <cell r="I228">
            <v>5845</v>
          </cell>
          <cell r="J228">
            <v>13890</v>
          </cell>
          <cell r="K228" t="str">
            <v>trafic greu</v>
          </cell>
          <cell r="L228">
            <v>2</v>
          </cell>
          <cell r="M228">
            <v>2</v>
          </cell>
          <cell r="O228" t="str">
            <v>partial sens dublu cu o singura banda</v>
          </cell>
        </row>
        <row r="229">
          <cell r="A229">
            <v>10217</v>
          </cell>
          <cell r="B229">
            <v>1095</v>
          </cell>
          <cell r="C229" t="str">
            <v>Strada</v>
          </cell>
          <cell r="D229" t="str">
            <v>Livezii</v>
          </cell>
          <cell r="E229" t="str">
            <v>Berek</v>
          </cell>
          <cell r="F229" t="str">
            <v>utca</v>
          </cell>
          <cell r="G229" t="str">
            <v>7 NOIEMBRIE</v>
          </cell>
          <cell r="H229">
            <v>190</v>
          </cell>
          <cell r="I229">
            <v>475</v>
          </cell>
          <cell r="J229">
            <v>950</v>
          </cell>
          <cell r="K229">
            <v>7.5</v>
          </cell>
          <cell r="L229">
            <v>1</v>
          </cell>
          <cell r="M229">
            <v>1</v>
          </cell>
          <cell r="N229" t="str">
            <v>ingusta</v>
          </cell>
        </row>
        <row r="230">
          <cell r="A230">
            <v>10333</v>
          </cell>
          <cell r="B230">
            <v>1096</v>
          </cell>
          <cell r="C230" t="str">
            <v>Strada</v>
          </cell>
          <cell r="D230" t="str">
            <v>Liviu Rebreanu</v>
          </cell>
          <cell r="E230" t="str">
            <v>Liviu Rebreanu</v>
          </cell>
          <cell r="F230" t="str">
            <v>utca</v>
          </cell>
          <cell r="G230" t="str">
            <v xml:space="preserve">CENTRALA </v>
          </cell>
          <cell r="H230">
            <v>890</v>
          </cell>
          <cell r="I230">
            <v>3382</v>
          </cell>
          <cell r="J230">
            <v>6230</v>
          </cell>
          <cell r="K230">
            <v>7.5</v>
          </cell>
          <cell r="L230">
            <v>1</v>
          </cell>
          <cell r="M230">
            <v>2</v>
          </cell>
          <cell r="O230" t="str">
            <v>partial sens dublu cu o singura banda</v>
          </cell>
        </row>
        <row r="231">
          <cell r="A231">
            <v>10218</v>
          </cell>
          <cell r="B231">
            <v>1482</v>
          </cell>
          <cell r="C231" t="str">
            <v>Strada</v>
          </cell>
          <cell r="D231" t="str">
            <v>Londra</v>
          </cell>
          <cell r="E231" t="str">
            <v>London</v>
          </cell>
          <cell r="F231" t="str">
            <v>utca</v>
          </cell>
          <cell r="G231" t="str">
            <v>BELVEDERE</v>
          </cell>
          <cell r="H231">
            <v>0</v>
          </cell>
          <cell r="I231">
            <v>0</v>
          </cell>
          <cell r="J231">
            <v>0</v>
          </cell>
          <cell r="K231">
            <v>7.5</v>
          </cell>
          <cell r="L231">
            <v>2</v>
          </cell>
          <cell r="M231">
            <v>1</v>
          </cell>
        </row>
        <row r="232">
          <cell r="A232">
            <v>10220</v>
          </cell>
          <cell r="B232">
            <v>1097</v>
          </cell>
          <cell r="C232" t="str">
            <v>Strada</v>
          </cell>
          <cell r="D232" t="str">
            <v>Luceafărului</v>
          </cell>
          <cell r="E232" t="str">
            <v>Hajnalcsillag</v>
          </cell>
          <cell r="F232" t="str">
            <v>utca</v>
          </cell>
          <cell r="G232" t="str">
            <v>7 NOIEMBRIE</v>
          </cell>
          <cell r="H232">
            <v>190</v>
          </cell>
          <cell r="I232">
            <v>608</v>
          </cell>
          <cell r="J232">
            <v>1330</v>
          </cell>
          <cell r="K232">
            <v>7.5</v>
          </cell>
          <cell r="L232">
            <v>2</v>
          </cell>
          <cell r="M232">
            <v>1</v>
          </cell>
          <cell r="N232" t="str">
            <v>ingusta</v>
          </cell>
        </row>
        <row r="233">
          <cell r="A233">
            <v>10221</v>
          </cell>
          <cell r="B233">
            <v>1098</v>
          </cell>
          <cell r="C233" t="str">
            <v>Strada</v>
          </cell>
          <cell r="D233" t="str">
            <v>Lucernei</v>
          </cell>
          <cell r="E233" t="str">
            <v>Lucerna</v>
          </cell>
          <cell r="F233" t="str">
            <v>utca</v>
          </cell>
          <cell r="G233" t="str">
            <v>UNIRII</v>
          </cell>
          <cell r="H233">
            <v>125</v>
          </cell>
          <cell r="I233">
            <v>125</v>
          </cell>
          <cell r="J233">
            <v>750</v>
          </cell>
          <cell r="K233">
            <v>7.5</v>
          </cell>
          <cell r="L233">
            <v>2</v>
          </cell>
          <cell r="M233">
            <v>1</v>
          </cell>
          <cell r="N233" t="str">
            <v>ingusta</v>
          </cell>
        </row>
        <row r="234">
          <cell r="A234">
            <v>10222</v>
          </cell>
          <cell r="B234">
            <v>1099</v>
          </cell>
          <cell r="C234" t="str">
            <v>Strada</v>
          </cell>
          <cell r="D234" t="str">
            <v>Luduşului</v>
          </cell>
          <cell r="E234" t="str">
            <v>Ludasi</v>
          </cell>
          <cell r="F234" t="str">
            <v>utca</v>
          </cell>
          <cell r="G234" t="str">
            <v>MURESENI - BUDIULUI - DOJA</v>
          </cell>
          <cell r="H234">
            <v>400</v>
          </cell>
          <cell r="I234">
            <v>1250</v>
          </cell>
          <cell r="J234">
            <v>1580</v>
          </cell>
          <cell r="K234">
            <v>7.5</v>
          </cell>
          <cell r="L234">
            <v>2</v>
          </cell>
          <cell r="M234">
            <v>1</v>
          </cell>
          <cell r="N234" t="str">
            <v>ingusta</v>
          </cell>
        </row>
        <row r="235">
          <cell r="A235">
            <v>10223</v>
          </cell>
          <cell r="B235">
            <v>1483</v>
          </cell>
          <cell r="C235" t="str">
            <v>Strada</v>
          </cell>
          <cell r="D235" t="str">
            <v>Luntrașilor</v>
          </cell>
          <cell r="E235" t="str">
            <v>Csolnak</v>
          </cell>
          <cell r="F235" t="str">
            <v>utca</v>
          </cell>
          <cell r="G235" t="str">
            <v>ALEEA CARPATI</v>
          </cell>
          <cell r="H235">
            <v>460</v>
          </cell>
          <cell r="I235">
            <v>690</v>
          </cell>
          <cell r="J235">
            <v>3450</v>
          </cell>
          <cell r="K235">
            <v>7.5</v>
          </cell>
          <cell r="L235">
            <v>2</v>
          </cell>
          <cell r="M235">
            <v>1</v>
          </cell>
        </row>
        <row r="236">
          <cell r="A236">
            <v>10225</v>
          </cell>
          <cell r="B236">
            <v>1100</v>
          </cell>
          <cell r="C236" t="str">
            <v>Pasaj</v>
          </cell>
          <cell r="D236" t="str">
            <v>Lutului</v>
          </cell>
          <cell r="E236" t="str">
            <v>Agyag</v>
          </cell>
          <cell r="F236" t="str">
            <v>köz</v>
          </cell>
          <cell r="G236" t="str">
            <v>TUDOR 1</v>
          </cell>
          <cell r="H236">
            <v>70</v>
          </cell>
          <cell r="I236">
            <v>0</v>
          </cell>
          <cell r="J236">
            <v>175</v>
          </cell>
          <cell r="K236">
            <v>7.5</v>
          </cell>
          <cell r="L236">
            <v>2</v>
          </cell>
          <cell r="M236">
            <v>1</v>
          </cell>
          <cell r="N236" t="str">
            <v>ingusta</v>
          </cell>
        </row>
        <row r="237">
          <cell r="A237">
            <v>10226</v>
          </cell>
          <cell r="B237">
            <v>1481</v>
          </cell>
          <cell r="C237" t="str">
            <v>Strada</v>
          </cell>
          <cell r="D237" t="str">
            <v>Luxemburg</v>
          </cell>
          <cell r="E237" t="str">
            <v>Luxembourg</v>
          </cell>
          <cell r="F237" t="str">
            <v>utca</v>
          </cell>
          <cell r="G237" t="str">
            <v>BELVEDERE</v>
          </cell>
          <cell r="H237">
            <v>0</v>
          </cell>
          <cell r="I237">
            <v>0</v>
          </cell>
          <cell r="J237">
            <v>0</v>
          </cell>
          <cell r="K237">
            <v>7.5</v>
          </cell>
          <cell r="L237">
            <v>2</v>
          </cell>
          <cell r="M237">
            <v>1</v>
          </cell>
        </row>
        <row r="238">
          <cell r="A238">
            <v>10236</v>
          </cell>
          <cell r="B238">
            <v>1102</v>
          </cell>
          <cell r="C238" t="str">
            <v>Strada</v>
          </cell>
          <cell r="D238" t="str">
            <v>Măcinişului</v>
          </cell>
          <cell r="E238" t="str">
            <v>Őrlő</v>
          </cell>
          <cell r="F238" t="str">
            <v>utca</v>
          </cell>
          <cell r="G238" t="str">
            <v>UNIRII</v>
          </cell>
          <cell r="H238">
            <v>95</v>
          </cell>
          <cell r="I238">
            <v>0</v>
          </cell>
          <cell r="J238">
            <v>494</v>
          </cell>
          <cell r="K238">
            <v>7.5</v>
          </cell>
          <cell r="L238">
            <v>2</v>
          </cell>
          <cell r="M238">
            <v>1</v>
          </cell>
          <cell r="N238" t="str">
            <v>ingusta</v>
          </cell>
        </row>
        <row r="239">
          <cell r="A239">
            <v>10237</v>
          </cell>
          <cell r="B239">
            <v>1103</v>
          </cell>
          <cell r="C239" t="str">
            <v>Strada</v>
          </cell>
          <cell r="D239" t="str">
            <v>Măcinului</v>
          </cell>
          <cell r="E239" t="str">
            <v>Măcin</v>
          </cell>
          <cell r="F239" t="str">
            <v>utca</v>
          </cell>
          <cell r="G239" t="str">
            <v>MURESENI - BUDIULUI - DOJA</v>
          </cell>
          <cell r="H239">
            <v>300</v>
          </cell>
          <cell r="I239">
            <v>0</v>
          </cell>
          <cell r="J239">
            <v>2100</v>
          </cell>
          <cell r="K239">
            <v>7.5</v>
          </cell>
          <cell r="L239">
            <v>2</v>
          </cell>
          <cell r="M239">
            <v>1</v>
          </cell>
          <cell r="N239" t="str">
            <v>ingusta</v>
          </cell>
        </row>
        <row r="240">
          <cell r="A240">
            <v>10227</v>
          </cell>
          <cell r="B240">
            <v>1104</v>
          </cell>
          <cell r="C240" t="str">
            <v>Strada</v>
          </cell>
          <cell r="D240" t="str">
            <v>Madách Imre</v>
          </cell>
          <cell r="E240" t="str">
            <v>Madách Imre</v>
          </cell>
          <cell r="F240" t="str">
            <v>utca</v>
          </cell>
          <cell r="G240" t="str">
            <v>BALCESCU -ARMATEI</v>
          </cell>
          <cell r="H240">
            <v>265</v>
          </cell>
          <cell r="I240">
            <v>525</v>
          </cell>
          <cell r="J240">
            <v>1750</v>
          </cell>
          <cell r="K240">
            <v>7.5</v>
          </cell>
          <cell r="L240">
            <v>1</v>
          </cell>
          <cell r="M240">
            <v>1</v>
          </cell>
          <cell r="N240" t="str">
            <v>ingusta</v>
          </cell>
        </row>
        <row r="241">
          <cell r="A241">
            <v>10228</v>
          </cell>
          <cell r="B241">
            <v>1682</v>
          </cell>
          <cell r="C241" t="str">
            <v>Strada</v>
          </cell>
          <cell r="D241" t="str">
            <v>Madrid</v>
          </cell>
          <cell r="E241" t="str">
            <v>Madrid</v>
          </cell>
          <cell r="F241" t="str">
            <v>utca</v>
          </cell>
          <cell r="G241" t="str">
            <v>BELVEDERE</v>
          </cell>
          <cell r="H241">
            <v>170</v>
          </cell>
          <cell r="I241">
            <v>128</v>
          </cell>
          <cell r="J241">
            <v>1148</v>
          </cell>
          <cell r="K241">
            <v>7.5</v>
          </cell>
          <cell r="L241">
            <v>2</v>
          </cell>
          <cell r="M241">
            <v>1</v>
          </cell>
        </row>
        <row r="242">
          <cell r="A242">
            <v>10238</v>
          </cell>
          <cell r="B242">
            <v>1105</v>
          </cell>
          <cell r="C242" t="str">
            <v>Strada</v>
          </cell>
          <cell r="D242" t="str">
            <v>Măgurei</v>
          </cell>
          <cell r="E242" t="str">
            <v>Magura</v>
          </cell>
          <cell r="F242" t="str">
            <v>utca</v>
          </cell>
          <cell r="G242" t="str">
            <v>1848</v>
          </cell>
          <cell r="H242">
            <v>495</v>
          </cell>
          <cell r="I242">
            <v>1881</v>
          </cell>
          <cell r="J242">
            <v>3465</v>
          </cell>
          <cell r="K242">
            <v>7.5</v>
          </cell>
          <cell r="L242">
            <v>2</v>
          </cell>
          <cell r="M242">
            <v>1</v>
          </cell>
          <cell r="N242" t="str">
            <v>ingusta</v>
          </cell>
        </row>
        <row r="243">
          <cell r="A243">
            <v>10231</v>
          </cell>
          <cell r="B243">
            <v>1106</v>
          </cell>
          <cell r="C243" t="str">
            <v>Strada</v>
          </cell>
          <cell r="D243" t="str">
            <v>Maramureş</v>
          </cell>
          <cell r="E243" t="str">
            <v>Máramaros</v>
          </cell>
          <cell r="F243" t="str">
            <v>utca</v>
          </cell>
          <cell r="G243" t="str">
            <v>TUDOR 2</v>
          </cell>
          <cell r="H243">
            <v>425</v>
          </cell>
          <cell r="I243">
            <v>904</v>
          </cell>
          <cell r="J243">
            <v>3666</v>
          </cell>
          <cell r="K243">
            <v>7.5</v>
          </cell>
          <cell r="L243">
            <v>2</v>
          </cell>
          <cell r="M243">
            <v>1</v>
          </cell>
          <cell r="N243" t="str">
            <v>ingusta</v>
          </cell>
        </row>
        <row r="244">
          <cell r="A244">
            <v>10239</v>
          </cell>
          <cell r="B244">
            <v>1107</v>
          </cell>
          <cell r="C244" t="str">
            <v>Piața</v>
          </cell>
          <cell r="D244" t="str">
            <v>Mărăşeşti</v>
          </cell>
          <cell r="E244" t="str">
            <v>Mărăşeşti</v>
          </cell>
          <cell r="F244" t="str">
            <v>tér</v>
          </cell>
          <cell r="G244" t="str">
            <v xml:space="preserve">CENTRALA </v>
          </cell>
          <cell r="H244">
            <v>660</v>
          </cell>
          <cell r="I244">
            <v>1176</v>
          </cell>
          <cell r="J244">
            <v>4704</v>
          </cell>
          <cell r="K244">
            <v>7.5</v>
          </cell>
          <cell r="L244">
            <v>2</v>
          </cell>
          <cell r="M244">
            <v>2</v>
          </cell>
        </row>
        <row r="245">
          <cell r="A245">
            <v>10240</v>
          </cell>
          <cell r="B245">
            <v>1108</v>
          </cell>
          <cell r="C245" t="str">
            <v>Strada</v>
          </cell>
          <cell r="D245" t="str">
            <v>Mărăşti</v>
          </cell>
          <cell r="E245" t="str">
            <v>Mărăşti</v>
          </cell>
          <cell r="F245" t="str">
            <v>utca</v>
          </cell>
          <cell r="G245" t="str">
            <v xml:space="preserve">CENTRALA </v>
          </cell>
          <cell r="H245">
            <v>660</v>
          </cell>
          <cell r="I245">
            <v>1782</v>
          </cell>
          <cell r="J245">
            <v>4704</v>
          </cell>
          <cell r="K245">
            <v>7.5</v>
          </cell>
          <cell r="L245">
            <v>1</v>
          </cell>
          <cell r="M245">
            <v>1</v>
          </cell>
          <cell r="N245" t="str">
            <v>ingusta</v>
          </cell>
          <cell r="O245" t="str">
            <v>partial sens dublu cu o singura banda</v>
          </cell>
        </row>
        <row r="246">
          <cell r="A246">
            <v>10232</v>
          </cell>
          <cell r="B246">
            <v>1109</v>
          </cell>
          <cell r="C246" t="str">
            <v>Strada</v>
          </cell>
          <cell r="D246" t="str">
            <v>Margaretelor</v>
          </cell>
          <cell r="E246" t="str">
            <v>Margaréta</v>
          </cell>
          <cell r="F246" t="str">
            <v>utca</v>
          </cell>
          <cell r="G246" t="str">
            <v>ALEEA CARPATI</v>
          </cell>
          <cell r="H246">
            <v>1340</v>
          </cell>
          <cell r="I246">
            <v>1340</v>
          </cell>
          <cell r="J246">
            <v>7960</v>
          </cell>
          <cell r="K246">
            <v>7.5</v>
          </cell>
          <cell r="L246">
            <v>2</v>
          </cell>
          <cell r="M246">
            <v>1</v>
          </cell>
          <cell r="N246" t="str">
            <v>ingusta</v>
          </cell>
        </row>
        <row r="247">
          <cell r="A247">
            <v>10412</v>
          </cell>
          <cell r="B247">
            <v>1258</v>
          </cell>
          <cell r="C247" t="str">
            <v>Strada</v>
          </cell>
          <cell r="D247" t="str">
            <v>Martin Luther</v>
          </cell>
          <cell r="E247" t="str">
            <v>Martin Luther</v>
          </cell>
          <cell r="F247" t="str">
            <v>utca</v>
          </cell>
          <cell r="G247" t="str">
            <v>CORNISA</v>
          </cell>
          <cell r="H247">
            <v>140</v>
          </cell>
          <cell r="I247">
            <v>364</v>
          </cell>
          <cell r="J247">
            <v>840</v>
          </cell>
          <cell r="K247">
            <v>7.5</v>
          </cell>
          <cell r="L247">
            <v>1</v>
          </cell>
          <cell r="M247">
            <v>1</v>
          </cell>
          <cell r="N247" t="str">
            <v>ingusta</v>
          </cell>
        </row>
        <row r="248">
          <cell r="A248">
            <v>10234</v>
          </cell>
          <cell r="B248">
            <v>1110</v>
          </cell>
          <cell r="C248" t="str">
            <v>Strada</v>
          </cell>
          <cell r="D248" t="str">
            <v>Márton Áron</v>
          </cell>
          <cell r="E248" t="str">
            <v>Márton Áron</v>
          </cell>
          <cell r="F248" t="str">
            <v>utca</v>
          </cell>
          <cell r="G248" t="str">
            <v xml:space="preserve">CENTRALA </v>
          </cell>
          <cell r="H248">
            <v>540</v>
          </cell>
          <cell r="I248">
            <v>1782</v>
          </cell>
          <cell r="J248">
            <v>3196</v>
          </cell>
          <cell r="K248">
            <v>7.5</v>
          </cell>
          <cell r="L248">
            <v>1</v>
          </cell>
          <cell r="M248">
            <v>1</v>
          </cell>
          <cell r="N248" t="str">
            <v>ingusta</v>
          </cell>
        </row>
        <row r="249">
          <cell r="A249">
            <v>10241</v>
          </cell>
          <cell r="B249">
            <v>1111</v>
          </cell>
          <cell r="C249" t="str">
            <v>Strada</v>
          </cell>
          <cell r="D249" t="str">
            <v>Mărului</v>
          </cell>
          <cell r="E249" t="str">
            <v>Alma</v>
          </cell>
          <cell r="F249" t="str">
            <v>utca</v>
          </cell>
          <cell r="G249" t="str">
            <v>UNIRII</v>
          </cell>
          <cell r="H249">
            <v>1267</v>
          </cell>
          <cell r="I249">
            <v>0</v>
          </cell>
          <cell r="J249">
            <v>11575</v>
          </cell>
          <cell r="K249">
            <v>7.5</v>
          </cell>
          <cell r="L249">
            <v>2</v>
          </cell>
          <cell r="M249">
            <v>1</v>
          </cell>
          <cell r="N249" t="str">
            <v>ingusta</v>
          </cell>
        </row>
        <row r="250">
          <cell r="A250">
            <v>10235</v>
          </cell>
          <cell r="B250">
            <v>1112</v>
          </cell>
          <cell r="C250" t="str">
            <v>Piața</v>
          </cell>
          <cell r="D250" t="str">
            <v>Matei Corvin</v>
          </cell>
          <cell r="E250" t="str">
            <v>Mátyás király</v>
          </cell>
          <cell r="F250" t="str">
            <v>tér</v>
          </cell>
          <cell r="G250" t="str">
            <v xml:space="preserve">CENTRALA </v>
          </cell>
          <cell r="H250">
            <v>240</v>
          </cell>
          <cell r="I250">
            <v>1176</v>
          </cell>
          <cell r="J250">
            <v>3360</v>
          </cell>
          <cell r="K250" t="str">
            <v>trafic greu</v>
          </cell>
          <cell r="L250">
            <v>2</v>
          </cell>
          <cell r="M250">
            <v>2</v>
          </cell>
        </row>
        <row r="251">
          <cell r="A251">
            <v>10243</v>
          </cell>
          <cell r="B251">
            <v>1707</v>
          </cell>
          <cell r="C251" t="str">
            <v>Piața</v>
          </cell>
          <cell r="D251" t="str">
            <v>Memorandului</v>
          </cell>
          <cell r="E251" t="str">
            <v>Memorandum</v>
          </cell>
          <cell r="F251" t="str">
            <v>tér</v>
          </cell>
          <cell r="G251" t="str">
            <v xml:space="preserve">CENTRALA </v>
          </cell>
          <cell r="H251">
            <v>150</v>
          </cell>
          <cell r="I251">
            <v>360</v>
          </cell>
          <cell r="J251">
            <v>1000</v>
          </cell>
          <cell r="K251">
            <v>7.5</v>
          </cell>
          <cell r="L251">
            <v>1</v>
          </cell>
          <cell r="M251">
            <v>1</v>
          </cell>
          <cell r="N251" t="str">
            <v>ingusta</v>
          </cell>
        </row>
        <row r="252">
          <cell r="A252">
            <v>10244</v>
          </cell>
          <cell r="B252">
            <v>1115</v>
          </cell>
          <cell r="C252" t="str">
            <v>Strada</v>
          </cell>
          <cell r="D252" t="str">
            <v>Mestecănişului</v>
          </cell>
          <cell r="E252" t="str">
            <v>Nyíres</v>
          </cell>
          <cell r="F252" t="str">
            <v>utca</v>
          </cell>
          <cell r="G252" t="str">
            <v>MURESENI - BUDIULUI - DOJA</v>
          </cell>
          <cell r="H252">
            <v>325</v>
          </cell>
          <cell r="I252">
            <v>820</v>
          </cell>
          <cell r="J252">
            <v>2110</v>
          </cell>
          <cell r="K252">
            <v>7.5</v>
          </cell>
          <cell r="L252">
            <v>2</v>
          </cell>
          <cell r="M252">
            <v>1</v>
          </cell>
        </row>
        <row r="253">
          <cell r="A253">
            <v>10245</v>
          </cell>
          <cell r="B253">
            <v>1116</v>
          </cell>
          <cell r="C253" t="str">
            <v>Strada</v>
          </cell>
          <cell r="D253" t="str">
            <v>Mică</v>
          </cell>
          <cell r="E253" t="str">
            <v>Kis</v>
          </cell>
          <cell r="F253" t="str">
            <v>utca</v>
          </cell>
          <cell r="G253" t="str">
            <v xml:space="preserve">CENTRALA </v>
          </cell>
          <cell r="H253">
            <v>85</v>
          </cell>
          <cell r="I253">
            <v>204</v>
          </cell>
          <cell r="J253">
            <v>523</v>
          </cell>
          <cell r="K253">
            <v>7.5</v>
          </cell>
          <cell r="L253">
            <v>2</v>
          </cell>
          <cell r="M253">
            <v>1</v>
          </cell>
          <cell r="N253" t="str">
            <v>ingusta</v>
          </cell>
        </row>
        <row r="254">
          <cell r="A254">
            <v>10141</v>
          </cell>
          <cell r="B254">
            <v>1012</v>
          </cell>
          <cell r="C254" t="str">
            <v>Strada</v>
          </cell>
          <cell r="D254" t="str">
            <v>Mihai Eminescu</v>
          </cell>
          <cell r="E254" t="str">
            <v>Mihai Eminescu</v>
          </cell>
          <cell r="F254" t="str">
            <v>utca</v>
          </cell>
          <cell r="G254" t="str">
            <v xml:space="preserve">CENTRALA </v>
          </cell>
          <cell r="H254">
            <v>655</v>
          </cell>
          <cell r="I254">
            <v>1867</v>
          </cell>
          <cell r="J254">
            <v>5404</v>
          </cell>
          <cell r="K254">
            <v>7.5</v>
          </cell>
          <cell r="L254">
            <v>2</v>
          </cell>
          <cell r="M254">
            <v>1</v>
          </cell>
          <cell r="O254" t="str">
            <v>partial sens unic cu o singura banda</v>
          </cell>
        </row>
        <row r="255">
          <cell r="A255">
            <v>10246</v>
          </cell>
          <cell r="B255">
            <v>1101</v>
          </cell>
          <cell r="C255" t="str">
            <v>Strada</v>
          </cell>
          <cell r="D255" t="str">
            <v>Mihai Viteazul</v>
          </cell>
          <cell r="E255" t="str">
            <v>Mihai Viteazul</v>
          </cell>
          <cell r="F255" t="str">
            <v>utca</v>
          </cell>
          <cell r="G255" t="str">
            <v xml:space="preserve">CENTRALA </v>
          </cell>
          <cell r="H255">
            <v>675</v>
          </cell>
          <cell r="I255">
            <v>3511</v>
          </cell>
          <cell r="J255">
            <v>5595</v>
          </cell>
          <cell r="K255">
            <v>7.5</v>
          </cell>
          <cell r="L255">
            <v>2</v>
          </cell>
          <cell r="M255">
            <v>1</v>
          </cell>
        </row>
        <row r="256">
          <cell r="A256">
            <v>10198</v>
          </cell>
          <cell r="B256">
            <v>1077</v>
          </cell>
          <cell r="C256" t="str">
            <v>Strada</v>
          </cell>
          <cell r="D256" t="str">
            <v>Mihail Kogălniceanu</v>
          </cell>
          <cell r="E256" t="str">
            <v>Mihail Kogălniceanu</v>
          </cell>
          <cell r="F256" t="str">
            <v>utca</v>
          </cell>
          <cell r="G256" t="str">
            <v xml:space="preserve">CENTRALA </v>
          </cell>
          <cell r="H256">
            <v>280</v>
          </cell>
          <cell r="I256">
            <v>932</v>
          </cell>
          <cell r="J256">
            <v>1960</v>
          </cell>
          <cell r="K256">
            <v>7.5</v>
          </cell>
          <cell r="L256">
            <v>1</v>
          </cell>
          <cell r="M256">
            <v>1</v>
          </cell>
          <cell r="N256" t="str">
            <v>ingusta</v>
          </cell>
        </row>
        <row r="257">
          <cell r="A257">
            <v>10248</v>
          </cell>
          <cell r="B257">
            <v>1117</v>
          </cell>
          <cell r="C257" t="str">
            <v>Pasaj</v>
          </cell>
          <cell r="D257" t="str">
            <v>Milcovului</v>
          </cell>
          <cell r="E257" t="str">
            <v>Milcov</v>
          </cell>
          <cell r="F257" t="str">
            <v>köz</v>
          </cell>
          <cell r="G257" t="str">
            <v>ADY ENDRE -LIBERTATII</v>
          </cell>
          <cell r="H257">
            <v>300</v>
          </cell>
          <cell r="I257">
            <v>1140</v>
          </cell>
          <cell r="J257">
            <v>2100</v>
          </cell>
          <cell r="K257">
            <v>7.5</v>
          </cell>
          <cell r="L257">
            <v>2</v>
          </cell>
          <cell r="M257">
            <v>1</v>
          </cell>
          <cell r="N257" t="str">
            <v>ingusta</v>
          </cell>
        </row>
        <row r="258">
          <cell r="A258">
            <v>10249</v>
          </cell>
          <cell r="B258">
            <v>1118</v>
          </cell>
          <cell r="C258" t="str">
            <v>Pasaj</v>
          </cell>
          <cell r="D258" t="str">
            <v>Mimozelor</v>
          </cell>
          <cell r="E258" t="str">
            <v>Mimóza</v>
          </cell>
          <cell r="F258" t="str">
            <v>köz</v>
          </cell>
          <cell r="G258" t="str">
            <v>TUDOR 1</v>
          </cell>
          <cell r="H258">
            <v>200</v>
          </cell>
          <cell r="I258">
            <v>620</v>
          </cell>
          <cell r="J258">
            <v>1820</v>
          </cell>
          <cell r="K258">
            <v>7.5</v>
          </cell>
          <cell r="L258">
            <v>1</v>
          </cell>
          <cell r="M258">
            <v>1</v>
          </cell>
          <cell r="N258" t="str">
            <v>ingusta</v>
          </cell>
        </row>
        <row r="259">
          <cell r="A259">
            <v>10250</v>
          </cell>
          <cell r="B259">
            <v>1119</v>
          </cell>
          <cell r="C259" t="str">
            <v>Strada</v>
          </cell>
          <cell r="D259" t="str">
            <v>Mioriţei</v>
          </cell>
          <cell r="E259" t="str">
            <v>Bárányka</v>
          </cell>
          <cell r="F259" t="str">
            <v>utca</v>
          </cell>
          <cell r="G259" t="str">
            <v>ADY ENDRE -LIBERTATII</v>
          </cell>
          <cell r="H259">
            <v>590</v>
          </cell>
          <cell r="I259">
            <v>2832</v>
          </cell>
          <cell r="J259">
            <v>4720</v>
          </cell>
          <cell r="K259">
            <v>7.5</v>
          </cell>
          <cell r="L259">
            <v>2</v>
          </cell>
          <cell r="M259">
            <v>1</v>
          </cell>
        </row>
        <row r="260">
          <cell r="A260">
            <v>10393</v>
          </cell>
          <cell r="B260">
            <v>1121</v>
          </cell>
          <cell r="C260" t="str">
            <v>Strada</v>
          </cell>
          <cell r="D260" t="str">
            <v>Mitropolit Andrei Şaguna</v>
          </cell>
          <cell r="E260" t="str">
            <v>Andrei Şaguna</v>
          </cell>
          <cell r="F260" t="str">
            <v>utca</v>
          </cell>
          <cell r="G260" t="str">
            <v>CORNISA</v>
          </cell>
          <cell r="H260">
            <v>405</v>
          </cell>
          <cell r="I260">
            <v>972</v>
          </cell>
          <cell r="J260">
            <v>2095</v>
          </cell>
          <cell r="K260">
            <v>7.5</v>
          </cell>
          <cell r="L260">
            <v>1</v>
          </cell>
          <cell r="M260">
            <v>1</v>
          </cell>
          <cell r="N260" t="str">
            <v>ingusta</v>
          </cell>
          <cell r="O260" t="str">
            <v>partial sens dublu cu o singura banda</v>
          </cell>
        </row>
        <row r="261">
          <cell r="A261">
            <v>10251</v>
          </cell>
          <cell r="B261">
            <v>1122</v>
          </cell>
          <cell r="C261" t="str">
            <v>Strada</v>
          </cell>
          <cell r="D261" t="str">
            <v>Moldovei</v>
          </cell>
          <cell r="E261" t="str">
            <v>Moldva</v>
          </cell>
          <cell r="F261" t="str">
            <v>utca</v>
          </cell>
          <cell r="G261" t="str">
            <v>TUDOR 1</v>
          </cell>
          <cell r="H261">
            <v>740</v>
          </cell>
          <cell r="I261">
            <v>2960</v>
          </cell>
          <cell r="J261">
            <v>7770</v>
          </cell>
          <cell r="K261">
            <v>7.5</v>
          </cell>
          <cell r="L261">
            <v>2</v>
          </cell>
          <cell r="M261">
            <v>1</v>
          </cell>
        </row>
        <row r="262">
          <cell r="A262">
            <v>10252</v>
          </cell>
          <cell r="B262">
            <v>1315</v>
          </cell>
          <cell r="C262" t="str">
            <v>Strada</v>
          </cell>
          <cell r="D262" t="str">
            <v>Molter Károly</v>
          </cell>
          <cell r="E262" t="str">
            <v>Molter Károly</v>
          </cell>
          <cell r="F262" t="str">
            <v>utca</v>
          </cell>
          <cell r="G262" t="str">
            <v>CORNISA</v>
          </cell>
          <cell r="H262">
            <v>165</v>
          </cell>
          <cell r="I262">
            <v>660</v>
          </cell>
          <cell r="J262">
            <v>1350</v>
          </cell>
          <cell r="K262">
            <v>7.5</v>
          </cell>
          <cell r="L262">
            <v>2</v>
          </cell>
          <cell r="M262">
            <v>1</v>
          </cell>
          <cell r="N262" t="str">
            <v>ingusta</v>
          </cell>
        </row>
        <row r="263">
          <cell r="A263">
            <v>10254</v>
          </cell>
          <cell r="B263">
            <v>1123</v>
          </cell>
          <cell r="C263" t="str">
            <v>Strada</v>
          </cell>
          <cell r="D263" t="str">
            <v>Morești</v>
          </cell>
          <cell r="E263" t="str">
            <v>Malomfalva</v>
          </cell>
          <cell r="F263" t="str">
            <v>utca</v>
          </cell>
          <cell r="G263" t="str">
            <v>MURESENI - BUDIULUI - DOJA</v>
          </cell>
          <cell r="H263">
            <v>190</v>
          </cell>
          <cell r="I263">
            <v>475</v>
          </cell>
          <cell r="J263">
            <v>950</v>
          </cell>
          <cell r="K263">
            <v>7.5</v>
          </cell>
          <cell r="L263">
            <v>2</v>
          </cell>
          <cell r="M263">
            <v>1</v>
          </cell>
          <cell r="N263" t="str">
            <v>ingusta</v>
          </cell>
        </row>
        <row r="264">
          <cell r="A264">
            <v>10255</v>
          </cell>
          <cell r="B264">
            <v>1124</v>
          </cell>
          <cell r="C264" t="str">
            <v>Strada</v>
          </cell>
          <cell r="D264" t="str">
            <v>Morii</v>
          </cell>
          <cell r="E264" t="str">
            <v>Malom</v>
          </cell>
          <cell r="F264" t="str">
            <v>utca</v>
          </cell>
          <cell r="G264" t="str">
            <v xml:space="preserve">CENTRALA </v>
          </cell>
          <cell r="H264">
            <v>390</v>
          </cell>
          <cell r="I264">
            <v>1112</v>
          </cell>
          <cell r="J264">
            <v>1950</v>
          </cell>
          <cell r="K264">
            <v>7.5</v>
          </cell>
          <cell r="L264">
            <v>1</v>
          </cell>
          <cell r="M264">
            <v>1</v>
          </cell>
          <cell r="N264" t="str">
            <v>ingusta</v>
          </cell>
        </row>
        <row r="265">
          <cell r="A265">
            <v>10257</v>
          </cell>
          <cell r="B265">
            <v>1125</v>
          </cell>
          <cell r="C265" t="str">
            <v>Strada</v>
          </cell>
          <cell r="D265" t="str">
            <v>Motrului</v>
          </cell>
          <cell r="E265" t="str">
            <v>Motru</v>
          </cell>
          <cell r="F265" t="str">
            <v>utca</v>
          </cell>
          <cell r="G265" t="str">
            <v>7 NOIEMBRIE</v>
          </cell>
          <cell r="H265">
            <v>70</v>
          </cell>
          <cell r="I265">
            <v>210</v>
          </cell>
          <cell r="J265">
            <v>420</v>
          </cell>
          <cell r="K265">
            <v>7.5</v>
          </cell>
          <cell r="L265">
            <v>2</v>
          </cell>
          <cell r="M265">
            <v>1</v>
          </cell>
          <cell r="N265" t="str">
            <v>ingusta</v>
          </cell>
        </row>
        <row r="266">
          <cell r="A266">
            <v>10258</v>
          </cell>
          <cell r="B266">
            <v>1126</v>
          </cell>
          <cell r="C266" t="str">
            <v>Strada</v>
          </cell>
          <cell r="D266" t="str">
            <v>Mugurilor</v>
          </cell>
          <cell r="E266" t="str">
            <v>Rügy</v>
          </cell>
          <cell r="F266" t="str">
            <v>utca</v>
          </cell>
          <cell r="G266" t="str">
            <v>TUDOR 3</v>
          </cell>
          <cell r="H266">
            <v>150</v>
          </cell>
          <cell r="I266">
            <v>520</v>
          </cell>
          <cell r="J266">
            <v>900</v>
          </cell>
          <cell r="K266">
            <v>7.5</v>
          </cell>
          <cell r="L266">
            <v>2</v>
          </cell>
          <cell r="M266">
            <v>1</v>
          </cell>
          <cell r="N266" t="str">
            <v>ingusta</v>
          </cell>
        </row>
        <row r="267">
          <cell r="A267">
            <v>10259</v>
          </cell>
          <cell r="B267">
            <v>1127</v>
          </cell>
          <cell r="C267" t="str">
            <v>Strada</v>
          </cell>
          <cell r="D267" t="str">
            <v>Muncii</v>
          </cell>
          <cell r="E267" t="str">
            <v>Munka</v>
          </cell>
          <cell r="F267" t="str">
            <v>utca</v>
          </cell>
          <cell r="G267" t="str">
            <v>TUDOR 3</v>
          </cell>
          <cell r="H267">
            <v>480</v>
          </cell>
          <cell r="I267">
            <v>1920</v>
          </cell>
          <cell r="J267">
            <v>3360</v>
          </cell>
          <cell r="K267">
            <v>7.5</v>
          </cell>
          <cell r="L267">
            <v>1</v>
          </cell>
          <cell r="M267">
            <v>1</v>
          </cell>
          <cell r="N267" t="str">
            <v>ingusta</v>
          </cell>
        </row>
        <row r="268">
          <cell r="A268">
            <v>10260</v>
          </cell>
          <cell r="B268">
            <v>1128</v>
          </cell>
          <cell r="C268" t="str">
            <v>Strada</v>
          </cell>
          <cell r="D268" t="str">
            <v>Muncitorilor</v>
          </cell>
          <cell r="E268" t="str">
            <v>Munkás</v>
          </cell>
          <cell r="F268" t="str">
            <v>utca</v>
          </cell>
          <cell r="G268" t="str">
            <v>7 NOIEMBRIE</v>
          </cell>
          <cell r="H268">
            <v>330</v>
          </cell>
          <cell r="I268">
            <v>990</v>
          </cell>
          <cell r="J268">
            <v>1980</v>
          </cell>
          <cell r="K268">
            <v>7.5</v>
          </cell>
          <cell r="L268">
            <v>2</v>
          </cell>
          <cell r="M268">
            <v>1</v>
          </cell>
          <cell r="N268" t="str">
            <v>ingusta</v>
          </cell>
        </row>
        <row r="269">
          <cell r="A269">
            <v>10262</v>
          </cell>
          <cell r="B269">
            <v>1129</v>
          </cell>
          <cell r="C269" t="str">
            <v>Strada</v>
          </cell>
          <cell r="D269" t="str">
            <v>Muntenia</v>
          </cell>
          <cell r="E269" t="str">
            <v>Munténia</v>
          </cell>
          <cell r="F269" t="str">
            <v>utca</v>
          </cell>
          <cell r="G269" t="str">
            <v>TUDOR 3</v>
          </cell>
          <cell r="H269">
            <v>665</v>
          </cell>
          <cell r="I269">
            <v>450</v>
          </cell>
          <cell r="J269">
            <v>5430</v>
          </cell>
          <cell r="K269">
            <v>7.5</v>
          </cell>
          <cell r="L269">
            <v>2</v>
          </cell>
          <cell r="M269">
            <v>1</v>
          </cell>
          <cell r="N269" t="str">
            <v>ingusta</v>
          </cell>
        </row>
        <row r="270">
          <cell r="A270">
            <v>10263</v>
          </cell>
          <cell r="B270">
            <v>1130</v>
          </cell>
          <cell r="C270" t="str">
            <v>Strada</v>
          </cell>
          <cell r="D270" t="str">
            <v>Mureșeni</v>
          </cell>
          <cell r="E270" t="str">
            <v>Meggyesfalvi</v>
          </cell>
          <cell r="F270" t="str">
            <v>utca</v>
          </cell>
          <cell r="G270" t="str">
            <v>MURESENI - BUDIULUI - DOJA</v>
          </cell>
          <cell r="H270">
            <v>600</v>
          </cell>
          <cell r="I270">
            <v>1200</v>
          </cell>
          <cell r="J270">
            <v>4200</v>
          </cell>
          <cell r="K270">
            <v>7.5</v>
          </cell>
          <cell r="L270">
            <v>2</v>
          </cell>
          <cell r="M270">
            <v>1</v>
          </cell>
        </row>
        <row r="271">
          <cell r="A271">
            <v>10264</v>
          </cell>
          <cell r="B271">
            <v>1131</v>
          </cell>
          <cell r="C271" t="str">
            <v>Strada</v>
          </cell>
          <cell r="D271" t="str">
            <v>Mureșului</v>
          </cell>
          <cell r="E271" t="str">
            <v>Maros</v>
          </cell>
          <cell r="F271" t="str">
            <v>utca</v>
          </cell>
          <cell r="G271" t="str">
            <v>UNIRII</v>
          </cell>
          <cell r="H271">
            <v>1180</v>
          </cell>
          <cell r="I271">
            <v>0</v>
          </cell>
          <cell r="J271">
            <v>7080</v>
          </cell>
          <cell r="K271">
            <v>7.5</v>
          </cell>
          <cell r="L271">
            <v>2</v>
          </cell>
          <cell r="M271">
            <v>1</v>
          </cell>
        </row>
        <row r="272">
          <cell r="A272">
            <v>10265</v>
          </cell>
          <cell r="B272">
            <v>1304</v>
          </cell>
          <cell r="C272" t="str">
            <v>Strada</v>
          </cell>
          <cell r="D272" t="str">
            <v>Nagy Pál</v>
          </cell>
          <cell r="E272" t="str">
            <v>Nagy Pál</v>
          </cell>
          <cell r="F272" t="str">
            <v>utca</v>
          </cell>
          <cell r="G272" t="str">
            <v>CORNEȘTI</v>
          </cell>
          <cell r="H272">
            <v>540</v>
          </cell>
          <cell r="I272">
            <v>150</v>
          </cell>
          <cell r="J272">
            <v>3240</v>
          </cell>
          <cell r="K272">
            <v>7.5</v>
          </cell>
          <cell r="L272">
            <v>2</v>
          </cell>
          <cell r="M272">
            <v>1</v>
          </cell>
          <cell r="N272" t="str">
            <v>ingusta</v>
          </cell>
        </row>
        <row r="273">
          <cell r="A273">
            <v>10266</v>
          </cell>
          <cell r="B273">
            <v>1542</v>
          </cell>
          <cell r="C273" t="str">
            <v>Strada</v>
          </cell>
          <cell r="D273" t="str">
            <v>Nagy Szabó Ferenc</v>
          </cell>
          <cell r="E273" t="str">
            <v>Nagy Szabó Ferenc</v>
          </cell>
          <cell r="F273" t="str">
            <v>utca</v>
          </cell>
          <cell r="G273" t="str">
            <v>UNIRII</v>
          </cell>
          <cell r="H273">
            <v>175</v>
          </cell>
          <cell r="I273">
            <v>0</v>
          </cell>
          <cell r="J273">
            <v>1050</v>
          </cell>
          <cell r="K273">
            <v>7.5</v>
          </cell>
          <cell r="L273">
            <v>2</v>
          </cell>
          <cell r="M273">
            <v>1</v>
          </cell>
          <cell r="N273" t="str">
            <v>ingusta</v>
          </cell>
        </row>
        <row r="274">
          <cell r="A274">
            <v>10267</v>
          </cell>
          <cell r="B274">
            <v>1134</v>
          </cell>
          <cell r="C274" t="str">
            <v>Strada</v>
          </cell>
          <cell r="D274" t="str">
            <v>Narciselor</v>
          </cell>
          <cell r="E274" t="str">
            <v>Nárcisz</v>
          </cell>
          <cell r="F274" t="str">
            <v>utca</v>
          </cell>
          <cell r="G274" t="str">
            <v>TUDOR 1</v>
          </cell>
          <cell r="H274">
            <v>205</v>
          </cell>
          <cell r="I274">
            <v>917</v>
          </cell>
          <cell r="J274">
            <v>1408</v>
          </cell>
          <cell r="K274">
            <v>7.5</v>
          </cell>
          <cell r="L274">
            <v>1</v>
          </cell>
          <cell r="M274">
            <v>1</v>
          </cell>
          <cell r="N274" t="str">
            <v>ingusta</v>
          </cell>
        </row>
        <row r="275">
          <cell r="A275">
            <v>10268</v>
          </cell>
          <cell r="B275">
            <v>1135</v>
          </cell>
          <cell r="C275" t="str">
            <v>Strada</v>
          </cell>
          <cell r="D275" t="str">
            <v>Năvodari</v>
          </cell>
          <cell r="E275" t="str">
            <v>Năvodari</v>
          </cell>
          <cell r="F275" t="str">
            <v>utca</v>
          </cell>
          <cell r="G275" t="str">
            <v>TUDOR 1</v>
          </cell>
          <cell r="H275">
            <v>280</v>
          </cell>
          <cell r="I275">
            <v>980</v>
          </cell>
          <cell r="J275">
            <v>2240</v>
          </cell>
          <cell r="K275">
            <v>7.5</v>
          </cell>
          <cell r="L275">
            <v>2</v>
          </cell>
          <cell r="M275">
            <v>1</v>
          </cell>
        </row>
        <row r="276">
          <cell r="A276">
            <v>10269</v>
          </cell>
          <cell r="B276">
            <v>1136</v>
          </cell>
          <cell r="C276" t="str">
            <v>Strada</v>
          </cell>
          <cell r="D276" t="str">
            <v>Negoiului</v>
          </cell>
          <cell r="E276" t="str">
            <v>Negoj</v>
          </cell>
          <cell r="F276" t="str">
            <v>utca</v>
          </cell>
          <cell r="G276" t="str">
            <v>TUDOR 3</v>
          </cell>
          <cell r="H276">
            <v>1037</v>
          </cell>
          <cell r="I276">
            <v>430</v>
          </cell>
          <cell r="J276">
            <v>4148</v>
          </cell>
          <cell r="K276">
            <v>7.5</v>
          </cell>
          <cell r="L276">
            <v>2</v>
          </cell>
          <cell r="M276">
            <v>1</v>
          </cell>
          <cell r="N276" t="str">
            <v>ingusta</v>
          </cell>
        </row>
        <row r="277">
          <cell r="A277">
            <v>10033</v>
          </cell>
          <cell r="B277">
            <v>1132</v>
          </cell>
          <cell r="C277" t="str">
            <v>Strada</v>
          </cell>
          <cell r="D277" t="str">
            <v>Nicolae Bălcescu</v>
          </cell>
          <cell r="E277" t="str">
            <v>Nicolae Bălcescu</v>
          </cell>
          <cell r="F277" t="str">
            <v>utca</v>
          </cell>
          <cell r="G277" t="str">
            <v>BALCESCU -ARMATEI</v>
          </cell>
          <cell r="H277">
            <v>1075</v>
          </cell>
          <cell r="I277">
            <v>3761</v>
          </cell>
          <cell r="J277">
            <v>12160</v>
          </cell>
          <cell r="K277">
            <v>7.5</v>
          </cell>
          <cell r="L277">
            <v>2</v>
          </cell>
          <cell r="M277">
            <v>1</v>
          </cell>
        </row>
        <row r="278">
          <cell r="A278">
            <v>10169</v>
          </cell>
          <cell r="B278">
            <v>1044</v>
          </cell>
          <cell r="C278" t="str">
            <v>Strada</v>
          </cell>
          <cell r="D278" t="str">
            <v>Nicolae Grigorescu</v>
          </cell>
          <cell r="E278" t="str">
            <v>Nicolae Grigorescu</v>
          </cell>
          <cell r="F278" t="str">
            <v>utca</v>
          </cell>
          <cell r="G278" t="str">
            <v>CORNISA</v>
          </cell>
          <cell r="H278">
            <v>1370</v>
          </cell>
          <cell r="I278">
            <v>1104</v>
          </cell>
          <cell r="J278">
            <v>4080</v>
          </cell>
          <cell r="K278">
            <v>7.5</v>
          </cell>
          <cell r="L278">
            <v>2</v>
          </cell>
          <cell r="M278">
            <v>1</v>
          </cell>
        </row>
        <row r="279">
          <cell r="A279">
            <v>10186</v>
          </cell>
          <cell r="B279">
            <v>1137</v>
          </cell>
          <cell r="C279" t="str">
            <v>Strada</v>
          </cell>
          <cell r="D279" t="str">
            <v>Nicolae Iorga</v>
          </cell>
          <cell r="E279" t="str">
            <v>Nicolae Iorga</v>
          </cell>
          <cell r="F279" t="str">
            <v>utca</v>
          </cell>
          <cell r="G279" t="str">
            <v>MURESENI - BUDIULUI - DOJA</v>
          </cell>
          <cell r="H279">
            <v>185</v>
          </cell>
          <cell r="I279">
            <v>962</v>
          </cell>
          <cell r="J279">
            <v>1665</v>
          </cell>
          <cell r="K279">
            <v>7.5</v>
          </cell>
          <cell r="L279">
            <v>2</v>
          </cell>
          <cell r="M279">
            <v>1</v>
          </cell>
          <cell r="N279" t="str">
            <v>ingusta</v>
          </cell>
        </row>
        <row r="280">
          <cell r="A280">
            <v>10270</v>
          </cell>
          <cell r="B280">
            <v>1138</v>
          </cell>
          <cell r="C280" t="str">
            <v>Strada</v>
          </cell>
          <cell r="D280" t="str">
            <v>Nirajului</v>
          </cell>
          <cell r="E280" t="str">
            <v>Nyárád</v>
          </cell>
          <cell r="F280" t="str">
            <v>utca</v>
          </cell>
          <cell r="G280" t="str">
            <v>TUDOR 1</v>
          </cell>
          <cell r="H280">
            <v>60</v>
          </cell>
          <cell r="I280">
            <v>180</v>
          </cell>
          <cell r="J280">
            <v>540</v>
          </cell>
          <cell r="K280">
            <v>7.5</v>
          </cell>
          <cell r="L280">
            <v>2</v>
          </cell>
          <cell r="M280">
            <v>1</v>
          </cell>
          <cell r="N280" t="str">
            <v>ingusta</v>
          </cell>
        </row>
        <row r="281">
          <cell r="A281">
            <v>10271</v>
          </cell>
          <cell r="B281">
            <v>1139</v>
          </cell>
          <cell r="C281" t="str">
            <v>Strada</v>
          </cell>
          <cell r="D281" t="str">
            <v>Nordului</v>
          </cell>
          <cell r="E281" t="str">
            <v>Északi</v>
          </cell>
          <cell r="F281" t="str">
            <v>utca</v>
          </cell>
          <cell r="G281" t="str">
            <v>7 NOIEMBRIE</v>
          </cell>
          <cell r="H281">
            <v>480</v>
          </cell>
          <cell r="I281">
            <v>480</v>
          </cell>
          <cell r="J281">
            <v>3360</v>
          </cell>
          <cell r="K281">
            <v>7.5</v>
          </cell>
          <cell r="L281">
            <v>2</v>
          </cell>
          <cell r="M281">
            <v>1</v>
          </cell>
          <cell r="N281" t="str">
            <v>ingusta</v>
          </cell>
        </row>
        <row r="282">
          <cell r="A282">
            <v>10272</v>
          </cell>
          <cell r="B282">
            <v>1140</v>
          </cell>
          <cell r="C282" t="str">
            <v>Strada</v>
          </cell>
          <cell r="D282" t="str">
            <v>Nucului</v>
          </cell>
          <cell r="E282" t="str">
            <v>Diófa</v>
          </cell>
          <cell r="F282" t="str">
            <v>utca</v>
          </cell>
          <cell r="G282" t="str">
            <v>7 NOIEMBRIE</v>
          </cell>
          <cell r="H282">
            <v>80</v>
          </cell>
          <cell r="I282">
            <v>280</v>
          </cell>
          <cell r="J282">
            <v>480</v>
          </cell>
          <cell r="K282">
            <v>7.5</v>
          </cell>
          <cell r="L282">
            <v>2</v>
          </cell>
          <cell r="M282">
            <v>1</v>
          </cell>
          <cell r="N282" t="str">
            <v>ingusta</v>
          </cell>
        </row>
        <row r="283">
          <cell r="A283">
            <v>10273</v>
          </cell>
          <cell r="B283">
            <v>1141</v>
          </cell>
          <cell r="C283" t="str">
            <v>Strada</v>
          </cell>
          <cell r="D283" t="str">
            <v>Nufărului</v>
          </cell>
          <cell r="E283" t="str">
            <v>Tavirózsa</v>
          </cell>
          <cell r="F283" t="str">
            <v>utca</v>
          </cell>
          <cell r="G283" t="str">
            <v>7 NOIEMBRIE</v>
          </cell>
          <cell r="H283">
            <v>40</v>
          </cell>
          <cell r="I283">
            <v>120</v>
          </cell>
          <cell r="J283">
            <v>360</v>
          </cell>
          <cell r="K283">
            <v>7.5</v>
          </cell>
          <cell r="L283">
            <v>1</v>
          </cell>
          <cell r="M283">
            <v>1</v>
          </cell>
          <cell r="N283" t="str">
            <v>ingusta</v>
          </cell>
        </row>
        <row r="284">
          <cell r="A284">
            <v>10274</v>
          </cell>
          <cell r="B284">
            <v>1142</v>
          </cell>
          <cell r="C284" t="str">
            <v>Strada</v>
          </cell>
          <cell r="D284" t="str">
            <v>Oituzului</v>
          </cell>
          <cell r="E284" t="str">
            <v>Ojtoz</v>
          </cell>
          <cell r="F284" t="str">
            <v>utca</v>
          </cell>
          <cell r="G284" t="str">
            <v>BALCESCU -ARMATEI</v>
          </cell>
          <cell r="H284">
            <v>180</v>
          </cell>
          <cell r="I284">
            <v>504</v>
          </cell>
          <cell r="J284">
            <v>1512</v>
          </cell>
          <cell r="K284">
            <v>7.5</v>
          </cell>
          <cell r="L284">
            <v>2</v>
          </cell>
          <cell r="M284">
            <v>1</v>
          </cell>
          <cell r="N284" t="str">
            <v>ingusta</v>
          </cell>
        </row>
        <row r="285">
          <cell r="A285">
            <v>10275</v>
          </cell>
          <cell r="B285">
            <v>1143</v>
          </cell>
          <cell r="C285" t="str">
            <v>Strada</v>
          </cell>
          <cell r="D285" t="str">
            <v>Oltului</v>
          </cell>
          <cell r="E285" t="str">
            <v>Olt</v>
          </cell>
          <cell r="F285" t="str">
            <v>utca</v>
          </cell>
          <cell r="G285" t="str">
            <v>BALCESCU -ARMATEI</v>
          </cell>
          <cell r="H285">
            <v>400</v>
          </cell>
          <cell r="I285">
            <v>1280</v>
          </cell>
          <cell r="J285">
            <v>2400</v>
          </cell>
          <cell r="K285">
            <v>7.5</v>
          </cell>
          <cell r="L285">
            <v>1</v>
          </cell>
          <cell r="M285">
            <v>1</v>
          </cell>
          <cell r="N285" t="str">
            <v>ingusta</v>
          </cell>
        </row>
        <row r="286">
          <cell r="A286">
            <v>10276</v>
          </cell>
          <cell r="B286">
            <v>1144</v>
          </cell>
          <cell r="C286" t="str">
            <v>Piața</v>
          </cell>
          <cell r="D286" t="str">
            <v>Onești</v>
          </cell>
          <cell r="E286" t="str">
            <v>Onyest</v>
          </cell>
          <cell r="F286" t="str">
            <v>tér</v>
          </cell>
          <cell r="G286" t="str">
            <v>ADY ENDRE -LIBERTATII</v>
          </cell>
          <cell r="H286">
            <v>443</v>
          </cell>
          <cell r="I286">
            <v>1166</v>
          </cell>
          <cell r="J286">
            <v>4246</v>
          </cell>
          <cell r="K286">
            <v>7.5</v>
          </cell>
          <cell r="L286">
            <v>1</v>
          </cell>
          <cell r="M286">
            <v>1</v>
          </cell>
          <cell r="N286" t="str">
            <v>ingusta</v>
          </cell>
        </row>
        <row r="287">
          <cell r="A287">
            <v>10286</v>
          </cell>
          <cell r="B287">
            <v>1492</v>
          </cell>
          <cell r="C287" t="str">
            <v>Parc</v>
          </cell>
          <cell r="D287" t="str">
            <v>Eroilor Români</v>
          </cell>
          <cell r="E287" t="str">
            <v>Román hősök</v>
          </cell>
          <cell r="F287" t="str">
            <v>parkja</v>
          </cell>
          <cell r="G287" t="str">
            <v>CORNISA</v>
          </cell>
          <cell r="H287">
            <v>0</v>
          </cell>
          <cell r="I287">
            <v>0</v>
          </cell>
          <cell r="J287">
            <v>0</v>
          </cell>
          <cell r="K287">
            <v>0</v>
          </cell>
          <cell r="O287" t="str">
            <v>nu  se acceseaza - alee pietonală</v>
          </cell>
        </row>
        <row r="288">
          <cell r="A288">
            <v>10277</v>
          </cell>
          <cell r="B288">
            <v>1576</v>
          </cell>
          <cell r="C288" t="str">
            <v>Piața</v>
          </cell>
          <cell r="D288" t="str">
            <v>Oraşelor Înfrăţite</v>
          </cell>
          <cell r="E288" t="str">
            <v xml:space="preserve">Testvérvárosok </v>
          </cell>
          <cell r="F288" t="str">
            <v>tere</v>
          </cell>
          <cell r="G288" t="str">
            <v>BELVEDERE</v>
          </cell>
          <cell r="H288">
            <v>0</v>
          </cell>
          <cell r="I288">
            <v>0</v>
          </cell>
          <cell r="J288">
            <v>0</v>
          </cell>
          <cell r="K288">
            <v>7.5</v>
          </cell>
        </row>
        <row r="289">
          <cell r="A289">
            <v>10278</v>
          </cell>
          <cell r="B289">
            <v>1145</v>
          </cell>
          <cell r="C289" t="str">
            <v>Pasaj</v>
          </cell>
          <cell r="D289" t="str">
            <v>Ostrovului</v>
          </cell>
          <cell r="E289" t="str">
            <v>Sziget</v>
          </cell>
          <cell r="F289" t="str">
            <v>köz</v>
          </cell>
          <cell r="G289" t="str">
            <v>7 NOIEMBRIE</v>
          </cell>
          <cell r="H289">
            <v>80</v>
          </cell>
          <cell r="I289">
            <v>160</v>
          </cell>
          <cell r="J289">
            <v>400</v>
          </cell>
          <cell r="K289">
            <v>7.5</v>
          </cell>
          <cell r="N289" t="str">
            <v>ingusta</v>
          </cell>
        </row>
        <row r="290">
          <cell r="A290">
            <v>10290</v>
          </cell>
          <cell r="B290">
            <v>1148</v>
          </cell>
          <cell r="C290" t="str">
            <v>Strada</v>
          </cell>
          <cell r="D290" t="str">
            <v>Păcii</v>
          </cell>
          <cell r="E290" t="str">
            <v>Béke</v>
          </cell>
          <cell r="F290" t="str">
            <v>utca</v>
          </cell>
          <cell r="G290" t="str">
            <v>7 NOIEMBRIE</v>
          </cell>
          <cell r="H290">
            <v>747</v>
          </cell>
          <cell r="I290">
            <v>1966</v>
          </cell>
          <cell r="J290">
            <v>4305</v>
          </cell>
          <cell r="K290">
            <v>7.5</v>
          </cell>
          <cell r="L290">
            <v>2</v>
          </cell>
          <cell r="M290">
            <v>1</v>
          </cell>
          <cell r="N290" t="str">
            <v>ingusta</v>
          </cell>
        </row>
        <row r="291">
          <cell r="A291">
            <v>10279</v>
          </cell>
          <cell r="B291">
            <v>1149</v>
          </cell>
          <cell r="C291" t="str">
            <v>Strada</v>
          </cell>
          <cell r="D291" t="str">
            <v>Padeș</v>
          </cell>
          <cell r="E291" t="str">
            <v>Padeş</v>
          </cell>
          <cell r="F291" t="str">
            <v>utca</v>
          </cell>
          <cell r="G291" t="str">
            <v xml:space="preserve">CENTRALA </v>
          </cell>
          <cell r="H291">
            <v>65</v>
          </cell>
          <cell r="I291">
            <v>94</v>
          </cell>
          <cell r="J291">
            <v>575</v>
          </cell>
          <cell r="K291">
            <v>7.5</v>
          </cell>
          <cell r="L291">
            <v>1</v>
          </cell>
          <cell r="M291">
            <v>1</v>
          </cell>
          <cell r="N291" t="str">
            <v>ingusta</v>
          </cell>
        </row>
        <row r="292">
          <cell r="A292">
            <v>10291</v>
          </cell>
          <cell r="B292">
            <v>1695</v>
          </cell>
          <cell r="C292" t="str">
            <v>Strada</v>
          </cell>
          <cell r="D292" t="str">
            <v>Pădurii</v>
          </cell>
          <cell r="E292" t="str">
            <v>Nagyerdő</v>
          </cell>
          <cell r="F292" t="str">
            <v>útja</v>
          </cell>
          <cell r="G292" t="str">
            <v>CORNEȘTI</v>
          </cell>
          <cell r="H292">
            <v>890</v>
          </cell>
          <cell r="I292">
            <v>850</v>
          </cell>
          <cell r="J292">
            <v>5100</v>
          </cell>
          <cell r="K292">
            <v>7.5</v>
          </cell>
          <cell r="L292">
            <v>2</v>
          </cell>
          <cell r="M292">
            <v>1</v>
          </cell>
          <cell r="N292" t="str">
            <v>ingusta</v>
          </cell>
        </row>
        <row r="293">
          <cell r="A293">
            <v>10292</v>
          </cell>
          <cell r="B293">
            <v>1695</v>
          </cell>
          <cell r="C293" t="str">
            <v>Pasaj</v>
          </cell>
          <cell r="D293" t="str">
            <v>Pădurii</v>
          </cell>
          <cell r="E293" t="str">
            <v>Nagyerdő</v>
          </cell>
          <cell r="F293" t="str">
            <v>köz</v>
          </cell>
          <cell r="G293" t="str">
            <v>CORNEȘTI</v>
          </cell>
          <cell r="H293">
            <v>890</v>
          </cell>
          <cell r="I293">
            <v>850</v>
          </cell>
          <cell r="J293">
            <v>5950</v>
          </cell>
          <cell r="K293">
            <v>7.5</v>
          </cell>
          <cell r="L293">
            <v>2</v>
          </cell>
          <cell r="M293">
            <v>1</v>
          </cell>
          <cell r="N293" t="str">
            <v>ingusta</v>
          </cell>
        </row>
        <row r="294">
          <cell r="A294">
            <v>10295</v>
          </cell>
          <cell r="B294">
            <v>1162</v>
          </cell>
          <cell r="C294" t="str">
            <v>Strada</v>
          </cell>
          <cell r="D294" t="str">
            <v>Pâinii</v>
          </cell>
          <cell r="E294" t="str">
            <v>Kenyér</v>
          </cell>
          <cell r="F294" t="str">
            <v>utca</v>
          </cell>
          <cell r="G294" t="str">
            <v>ADY ENDRE -LIBERTATII</v>
          </cell>
          <cell r="H294">
            <v>305</v>
          </cell>
          <cell r="I294">
            <v>1160</v>
          </cell>
          <cell r="J294">
            <v>1830</v>
          </cell>
          <cell r="K294">
            <v>7.5</v>
          </cell>
          <cell r="L294">
            <v>2</v>
          </cell>
          <cell r="M294">
            <v>1</v>
          </cell>
          <cell r="N294" t="str">
            <v>ingusta</v>
          </cell>
        </row>
        <row r="295">
          <cell r="A295">
            <v>10280</v>
          </cell>
          <cell r="B295">
            <v>1151</v>
          </cell>
          <cell r="C295" t="str">
            <v>Strada</v>
          </cell>
          <cell r="D295" t="str">
            <v>Pajka Károly</v>
          </cell>
          <cell r="E295" t="str">
            <v>Pajka Károly</v>
          </cell>
          <cell r="F295" t="str">
            <v>utca</v>
          </cell>
          <cell r="G295" t="str">
            <v>MURESENI - BUDIULUI - DOJA</v>
          </cell>
          <cell r="H295">
            <v>150</v>
          </cell>
          <cell r="I295">
            <v>300</v>
          </cell>
          <cell r="J295">
            <v>1125</v>
          </cell>
          <cell r="K295">
            <v>7.5</v>
          </cell>
          <cell r="L295">
            <v>2</v>
          </cell>
          <cell r="M295">
            <v>1</v>
          </cell>
          <cell r="N295" t="str">
            <v>ingusta</v>
          </cell>
        </row>
        <row r="296">
          <cell r="A296">
            <v>10281</v>
          </cell>
          <cell r="B296">
            <v>1157</v>
          </cell>
          <cell r="C296" t="str">
            <v>Pasaj</v>
          </cell>
          <cell r="D296" t="str">
            <v>Palas</v>
          </cell>
          <cell r="E296" t="str">
            <v>Palás</v>
          </cell>
          <cell r="F296" t="str">
            <v>köz</v>
          </cell>
          <cell r="G296" t="str">
            <v>CORNISA</v>
          </cell>
          <cell r="H296">
            <v>130</v>
          </cell>
          <cell r="I296">
            <v>0</v>
          </cell>
          <cell r="J296">
            <v>780</v>
          </cell>
          <cell r="K296">
            <v>3.5</v>
          </cell>
          <cell r="N296" t="str">
            <v>ingusta</v>
          </cell>
        </row>
        <row r="297">
          <cell r="A297">
            <v>10293</v>
          </cell>
          <cell r="B297">
            <v>1152</v>
          </cell>
          <cell r="C297" t="str">
            <v>Strada</v>
          </cell>
          <cell r="D297" t="str">
            <v>Păltiniș</v>
          </cell>
          <cell r="E297" t="str">
            <v>Magascsorgó</v>
          </cell>
          <cell r="F297" t="str">
            <v>utca</v>
          </cell>
          <cell r="G297" t="str">
            <v>TUDOR 1</v>
          </cell>
          <cell r="H297">
            <v>190</v>
          </cell>
          <cell r="I297">
            <v>570</v>
          </cell>
          <cell r="J297">
            <v>1425</v>
          </cell>
          <cell r="K297">
            <v>7.5</v>
          </cell>
          <cell r="L297">
            <v>2</v>
          </cell>
          <cell r="M297">
            <v>1</v>
          </cell>
          <cell r="N297" t="str">
            <v>ingusta</v>
          </cell>
        </row>
        <row r="298">
          <cell r="A298">
            <v>10282</v>
          </cell>
          <cell r="B298">
            <v>1300</v>
          </cell>
          <cell r="C298" t="str">
            <v>Bulevardul</v>
          </cell>
          <cell r="D298" t="str">
            <v>Pandurilor</v>
          </cell>
          <cell r="E298" t="str">
            <v>Pandúrok</v>
          </cell>
          <cell r="F298" t="str">
            <v>útja</v>
          </cell>
          <cell r="G298" t="str">
            <v>TUDOR 2</v>
          </cell>
          <cell r="H298">
            <v>1700</v>
          </cell>
          <cell r="I298">
            <v>6900</v>
          </cell>
          <cell r="J298">
            <v>23800</v>
          </cell>
          <cell r="K298">
            <v>7.5</v>
          </cell>
          <cell r="L298">
            <v>2</v>
          </cell>
          <cell r="M298">
            <v>2</v>
          </cell>
        </row>
        <row r="299">
          <cell r="A299">
            <v>10283</v>
          </cell>
          <cell r="B299">
            <v>1153</v>
          </cell>
          <cell r="C299" t="str">
            <v>Pasaj</v>
          </cell>
          <cell r="D299" t="str">
            <v>Panseluţelor</v>
          </cell>
          <cell r="E299" t="str">
            <v>Árvácska</v>
          </cell>
          <cell r="F299" t="str">
            <v>köz</v>
          </cell>
          <cell r="G299" t="str">
            <v>TUDOR 1</v>
          </cell>
          <cell r="H299">
            <v>230</v>
          </cell>
          <cell r="I299">
            <v>909</v>
          </cell>
          <cell r="J299">
            <v>1438</v>
          </cell>
          <cell r="K299">
            <v>7.5</v>
          </cell>
          <cell r="L299">
            <v>1</v>
          </cell>
          <cell r="M299">
            <v>1</v>
          </cell>
          <cell r="N299" t="str">
            <v>ingusta</v>
          </cell>
        </row>
        <row r="300">
          <cell r="A300">
            <v>10285</v>
          </cell>
          <cell r="B300">
            <v>1522</v>
          </cell>
          <cell r="C300" t="str">
            <v>Strada</v>
          </cell>
          <cell r="D300" t="str">
            <v>Parângului</v>
          </cell>
          <cell r="E300" t="str">
            <v>Páring</v>
          </cell>
          <cell r="F300" t="str">
            <v>utca</v>
          </cell>
          <cell r="G300" t="str">
            <v>1848</v>
          </cell>
          <cell r="H300">
            <v>716</v>
          </cell>
          <cell r="I300">
            <v>4296</v>
          </cell>
          <cell r="J300">
            <v>5084</v>
          </cell>
          <cell r="K300">
            <v>7.5</v>
          </cell>
          <cell r="L300">
            <v>2</v>
          </cell>
          <cell r="M300">
            <v>1</v>
          </cell>
          <cell r="N300" t="str">
            <v>ingusta</v>
          </cell>
        </row>
        <row r="301">
          <cell r="A301">
            <v>10296</v>
          </cell>
          <cell r="B301">
            <v>1163</v>
          </cell>
          <cell r="C301" t="str">
            <v>Strada</v>
          </cell>
          <cell r="D301" t="str">
            <v>Pârâului</v>
          </cell>
          <cell r="E301" t="str">
            <v>Patak</v>
          </cell>
          <cell r="F301" t="str">
            <v>utca</v>
          </cell>
          <cell r="G301" t="str">
            <v>ADY ENDRE -LIBERTATII</v>
          </cell>
          <cell r="H301">
            <v>130</v>
          </cell>
          <cell r="I301">
            <v>130</v>
          </cell>
          <cell r="J301">
            <v>1040</v>
          </cell>
          <cell r="K301">
            <v>7.5</v>
          </cell>
          <cell r="L301">
            <v>2</v>
          </cell>
          <cell r="M301">
            <v>1</v>
          </cell>
          <cell r="N301" t="str">
            <v>ingusta</v>
          </cell>
        </row>
        <row r="302">
          <cell r="A302">
            <v>10288</v>
          </cell>
          <cell r="B302">
            <v>1493</v>
          </cell>
          <cell r="C302" t="str">
            <v>Strada</v>
          </cell>
          <cell r="D302" t="str">
            <v>Paris</v>
          </cell>
          <cell r="E302" t="str">
            <v>Párizs</v>
          </cell>
          <cell r="F302" t="str">
            <v>utca</v>
          </cell>
          <cell r="G302" t="str">
            <v>BELVEDERE</v>
          </cell>
          <cell r="H302">
            <v>493</v>
          </cell>
          <cell r="I302">
            <v>0</v>
          </cell>
          <cell r="J302">
            <v>2958</v>
          </cell>
          <cell r="K302">
            <v>7.5</v>
          </cell>
          <cell r="L302">
            <v>2</v>
          </cell>
          <cell r="M302">
            <v>1</v>
          </cell>
        </row>
        <row r="303">
          <cell r="A303">
            <v>10294</v>
          </cell>
          <cell r="B303">
            <v>1159</v>
          </cell>
          <cell r="C303" t="str">
            <v>Strada</v>
          </cell>
          <cell r="D303" t="str">
            <v>Păşunii</v>
          </cell>
          <cell r="E303" t="str">
            <v>Legelő</v>
          </cell>
          <cell r="F303" t="str">
            <v>utca</v>
          </cell>
          <cell r="G303" t="str">
            <v>1848</v>
          </cell>
          <cell r="H303">
            <v>655</v>
          </cell>
          <cell r="I303">
            <v>758</v>
          </cell>
          <cell r="J303">
            <v>4585</v>
          </cell>
          <cell r="K303">
            <v>7.5</v>
          </cell>
          <cell r="L303">
            <v>2</v>
          </cell>
          <cell r="M303">
            <v>1</v>
          </cell>
          <cell r="N303" t="str">
            <v>ingusta</v>
          </cell>
        </row>
        <row r="304">
          <cell r="A304">
            <v>10088</v>
          </cell>
          <cell r="B304">
            <v>962</v>
          </cell>
          <cell r="C304" t="str">
            <v>Strada</v>
          </cell>
          <cell r="D304" t="str">
            <v>Pavel Chinezu</v>
          </cell>
          <cell r="E304" t="str">
            <v>Kinizsi Pál</v>
          </cell>
          <cell r="F304" t="str">
            <v>utca</v>
          </cell>
          <cell r="G304" t="str">
            <v xml:space="preserve">CENTRALA </v>
          </cell>
          <cell r="H304">
            <v>280</v>
          </cell>
          <cell r="I304">
            <v>1008</v>
          </cell>
          <cell r="J304">
            <v>2436</v>
          </cell>
          <cell r="K304" t="str">
            <v>trafic greu</v>
          </cell>
          <cell r="L304">
            <v>2</v>
          </cell>
          <cell r="M304">
            <v>1</v>
          </cell>
        </row>
        <row r="305">
          <cell r="A305">
            <v>10297</v>
          </cell>
          <cell r="B305">
            <v>1313</v>
          </cell>
          <cell r="C305" t="str">
            <v>Piața</v>
          </cell>
          <cell r="D305" t="str">
            <v>Petőfi Sándor</v>
          </cell>
          <cell r="E305" t="str">
            <v>Petőfi Sándor</v>
          </cell>
          <cell r="F305" t="str">
            <v>utca</v>
          </cell>
          <cell r="G305" t="str">
            <v xml:space="preserve">CENTRALA </v>
          </cell>
          <cell r="H305">
            <v>85</v>
          </cell>
          <cell r="I305">
            <v>1963</v>
          </cell>
          <cell r="J305">
            <v>1241</v>
          </cell>
          <cell r="K305">
            <v>7.5</v>
          </cell>
          <cell r="L305">
            <v>2</v>
          </cell>
          <cell r="M305">
            <v>1</v>
          </cell>
          <cell r="O305" t="str">
            <v>partial sens dublu cu doua benzi</v>
          </cell>
        </row>
        <row r="306">
          <cell r="A306">
            <v>10298</v>
          </cell>
          <cell r="B306">
            <v>1308</v>
          </cell>
          <cell r="C306" t="str">
            <v>Strada</v>
          </cell>
          <cell r="D306" t="str">
            <v>Petri Ádám</v>
          </cell>
          <cell r="E306" t="str">
            <v>Petri Ádám</v>
          </cell>
          <cell r="F306" t="str">
            <v>utca</v>
          </cell>
          <cell r="G306" t="str">
            <v>CORNEȘTI</v>
          </cell>
          <cell r="H306">
            <v>180</v>
          </cell>
          <cell r="I306">
            <v>0</v>
          </cell>
          <cell r="J306">
            <v>1109</v>
          </cell>
          <cell r="K306">
            <v>7.5</v>
          </cell>
          <cell r="L306">
            <v>2</v>
          </cell>
          <cell r="M306">
            <v>1</v>
          </cell>
          <cell r="N306" t="str">
            <v>ingusta</v>
          </cell>
        </row>
        <row r="307">
          <cell r="A307">
            <v>10299</v>
          </cell>
          <cell r="B307">
            <v>1160</v>
          </cell>
          <cell r="C307" t="str">
            <v>Strada</v>
          </cell>
          <cell r="D307" t="str">
            <v>Petrila</v>
          </cell>
          <cell r="E307" t="str">
            <v>Petrilla</v>
          </cell>
          <cell r="F307" t="str">
            <v>utca</v>
          </cell>
          <cell r="G307" t="str">
            <v>TUDOR 1</v>
          </cell>
          <cell r="H307">
            <v>115</v>
          </cell>
          <cell r="I307">
            <v>276</v>
          </cell>
          <cell r="J307">
            <v>1139</v>
          </cell>
          <cell r="K307">
            <v>7.5</v>
          </cell>
          <cell r="L307">
            <v>1</v>
          </cell>
          <cell r="M307">
            <v>1</v>
          </cell>
          <cell r="N307" t="str">
            <v>ingusta</v>
          </cell>
        </row>
        <row r="308">
          <cell r="A308">
            <v>10131</v>
          </cell>
          <cell r="B308">
            <v>1147</v>
          </cell>
          <cell r="C308" t="str">
            <v>Strada</v>
          </cell>
          <cell r="D308" t="str">
            <v>Petru Dobra</v>
          </cell>
          <cell r="E308" t="str">
            <v>Petru Dobra</v>
          </cell>
          <cell r="F308" t="str">
            <v>utca</v>
          </cell>
          <cell r="G308" t="str">
            <v>1848</v>
          </cell>
          <cell r="H308">
            <v>510</v>
          </cell>
          <cell r="I308">
            <v>2346</v>
          </cell>
          <cell r="J308">
            <v>3570</v>
          </cell>
          <cell r="K308">
            <v>7.5</v>
          </cell>
          <cell r="L308">
            <v>1</v>
          </cell>
          <cell r="M308">
            <v>1</v>
          </cell>
          <cell r="N308" t="str">
            <v>ingusta</v>
          </cell>
        </row>
        <row r="309">
          <cell r="A309">
            <v>10229</v>
          </cell>
          <cell r="B309">
            <v>1161</v>
          </cell>
          <cell r="C309" t="str">
            <v>Strada</v>
          </cell>
          <cell r="D309" t="str">
            <v>Petru Maior</v>
          </cell>
          <cell r="E309" t="str">
            <v>Petru Maior</v>
          </cell>
          <cell r="F309" t="str">
            <v>utca</v>
          </cell>
          <cell r="G309" t="str">
            <v>UNIRII</v>
          </cell>
          <cell r="H309">
            <v>200</v>
          </cell>
          <cell r="I309">
            <v>580</v>
          </cell>
          <cell r="J309">
            <v>1319</v>
          </cell>
          <cell r="K309">
            <v>7.5</v>
          </cell>
          <cell r="L309">
            <v>1</v>
          </cell>
          <cell r="M309">
            <v>1</v>
          </cell>
          <cell r="N309" t="str">
            <v>ingusta</v>
          </cell>
        </row>
        <row r="310">
          <cell r="A310">
            <v>10300</v>
          </cell>
          <cell r="B310">
            <v>1546</v>
          </cell>
          <cell r="C310" t="str">
            <v>Strada</v>
          </cell>
          <cell r="D310" t="str">
            <v>Piatra Corbului</v>
          </cell>
          <cell r="E310" t="str">
            <v>Holló-kő</v>
          </cell>
          <cell r="F310" t="str">
            <v>utca</v>
          </cell>
          <cell r="G310" t="str">
            <v>TUDOR 3</v>
          </cell>
          <cell r="H310">
            <v>0</v>
          </cell>
          <cell r="I310">
            <v>0</v>
          </cell>
          <cell r="J310">
            <v>0</v>
          </cell>
          <cell r="K310">
            <v>7.5</v>
          </cell>
          <cell r="L310">
            <v>2</v>
          </cell>
          <cell r="M310">
            <v>1</v>
          </cell>
          <cell r="N310" t="str">
            <v>ingusta</v>
          </cell>
        </row>
        <row r="311">
          <cell r="A311">
            <v>10301</v>
          </cell>
          <cell r="B311">
            <v>1146</v>
          </cell>
          <cell r="C311" t="str">
            <v>Strada</v>
          </cell>
          <cell r="D311" t="str">
            <v>Piatra de Moară</v>
          </cell>
          <cell r="E311" t="str">
            <v>Malomkő</v>
          </cell>
          <cell r="F311" t="str">
            <v>utca</v>
          </cell>
          <cell r="G311" t="str">
            <v>1848</v>
          </cell>
          <cell r="H311">
            <v>130</v>
          </cell>
          <cell r="I311">
            <v>310</v>
          </cell>
          <cell r="J311">
            <v>1010</v>
          </cell>
          <cell r="K311">
            <v>7.5</v>
          </cell>
          <cell r="L311">
            <v>2</v>
          </cell>
          <cell r="M311">
            <v>1</v>
          </cell>
          <cell r="N311" t="str">
            <v>ingusta</v>
          </cell>
        </row>
        <row r="312">
          <cell r="A312">
            <v>10302</v>
          </cell>
          <cell r="B312">
            <v>1164</v>
          </cell>
          <cell r="C312" t="str">
            <v>Strada</v>
          </cell>
          <cell r="D312" t="str">
            <v>Plaiului</v>
          </cell>
          <cell r="E312" t="str">
            <v>Tisztás</v>
          </cell>
          <cell r="F312" t="str">
            <v>utca</v>
          </cell>
          <cell r="G312" t="str">
            <v>TUDOR 1</v>
          </cell>
          <cell r="H312">
            <v>115</v>
          </cell>
          <cell r="I312">
            <v>340</v>
          </cell>
          <cell r="J312">
            <v>1030</v>
          </cell>
          <cell r="K312">
            <v>7.5</v>
          </cell>
          <cell r="L312">
            <v>2</v>
          </cell>
          <cell r="M312">
            <v>1</v>
          </cell>
          <cell r="N312" t="str">
            <v>ingusta</v>
          </cell>
        </row>
        <row r="313">
          <cell r="A313">
            <v>10303</v>
          </cell>
          <cell r="B313">
            <v>1488</v>
          </cell>
          <cell r="C313" t="str">
            <v>Strada</v>
          </cell>
          <cell r="D313" t="str">
            <v>Platoului</v>
          </cell>
          <cell r="E313" t="str">
            <v>Tető</v>
          </cell>
          <cell r="F313" t="str">
            <v>utca</v>
          </cell>
          <cell r="G313" t="str">
            <v>CORNISA</v>
          </cell>
          <cell r="H313">
            <v>120</v>
          </cell>
          <cell r="I313">
            <v>0</v>
          </cell>
          <cell r="J313">
            <v>720</v>
          </cell>
          <cell r="K313">
            <v>7.5</v>
          </cell>
          <cell r="L313">
            <v>1</v>
          </cell>
          <cell r="M313">
            <v>1</v>
          </cell>
          <cell r="N313" t="str">
            <v>ingusta</v>
          </cell>
        </row>
        <row r="314">
          <cell r="A314">
            <v>10304</v>
          </cell>
          <cell r="B314">
            <v>1165</v>
          </cell>
          <cell r="C314" t="str">
            <v>Strada</v>
          </cell>
          <cell r="D314" t="str">
            <v>Plevna</v>
          </cell>
          <cell r="E314" t="str">
            <v>Plevna</v>
          </cell>
          <cell r="F314" t="str">
            <v>utca</v>
          </cell>
          <cell r="G314" t="str">
            <v xml:space="preserve">CENTRALA </v>
          </cell>
          <cell r="H314">
            <v>80</v>
          </cell>
          <cell r="I314">
            <v>300</v>
          </cell>
          <cell r="J314">
            <v>860</v>
          </cell>
          <cell r="K314">
            <v>7.5</v>
          </cell>
          <cell r="L314">
            <v>1</v>
          </cell>
          <cell r="M314">
            <v>1</v>
          </cell>
          <cell r="N314" t="str">
            <v>ingusta</v>
          </cell>
        </row>
        <row r="315">
          <cell r="A315">
            <v>10306</v>
          </cell>
          <cell r="B315">
            <v>1166</v>
          </cell>
          <cell r="C315" t="str">
            <v>Strada</v>
          </cell>
          <cell r="D315" t="str">
            <v>Plopilor</v>
          </cell>
          <cell r="E315" t="str">
            <v>Jegenyesor</v>
          </cell>
          <cell r="F315" t="str">
            <v>utca</v>
          </cell>
          <cell r="G315" t="str">
            <v>UNIRII</v>
          </cell>
          <cell r="H315">
            <v>300</v>
          </cell>
          <cell r="I315">
            <v>900</v>
          </cell>
          <cell r="J315">
            <v>2100</v>
          </cell>
          <cell r="K315">
            <v>7.5</v>
          </cell>
          <cell r="L315">
            <v>2</v>
          </cell>
          <cell r="M315">
            <v>1</v>
          </cell>
        </row>
        <row r="316">
          <cell r="A316">
            <v>10352</v>
          </cell>
          <cell r="B316">
            <v>996</v>
          </cell>
          <cell r="C316" t="str">
            <v>Strada</v>
          </cell>
          <cell r="D316" t="str">
            <v>Plt. Adj. David Rusu</v>
          </cell>
          <cell r="E316" t="str">
            <v>Plt. Adj. David Rusu</v>
          </cell>
          <cell r="F316" t="str">
            <v>utca</v>
          </cell>
          <cell r="G316" t="str">
            <v>UNIRII</v>
          </cell>
          <cell r="H316">
            <v>355</v>
          </cell>
          <cell r="I316">
            <v>355</v>
          </cell>
          <cell r="J316">
            <v>2130</v>
          </cell>
          <cell r="K316">
            <v>7.5</v>
          </cell>
          <cell r="L316">
            <v>2</v>
          </cell>
          <cell r="M316">
            <v>1</v>
          </cell>
          <cell r="N316" t="str">
            <v>ingusta</v>
          </cell>
        </row>
        <row r="317">
          <cell r="A317">
            <v>10307</v>
          </cell>
          <cell r="B317">
            <v>1167</v>
          </cell>
          <cell r="C317" t="str">
            <v>Strada</v>
          </cell>
          <cell r="D317" t="str">
            <v>Plugarilor</v>
          </cell>
          <cell r="E317" t="str">
            <v>Eke</v>
          </cell>
          <cell r="F317" t="str">
            <v>utca</v>
          </cell>
          <cell r="G317" t="str">
            <v>TUDOR 2</v>
          </cell>
          <cell r="H317">
            <v>146</v>
          </cell>
          <cell r="I317">
            <v>0</v>
          </cell>
          <cell r="J317">
            <v>876</v>
          </cell>
          <cell r="K317">
            <v>7.5</v>
          </cell>
          <cell r="L317">
            <v>2</v>
          </cell>
          <cell r="M317">
            <v>1</v>
          </cell>
          <cell r="N317" t="str">
            <v>ingusta</v>
          </cell>
        </row>
        <row r="318">
          <cell r="A318">
            <v>10308</v>
          </cell>
          <cell r="B318">
            <v>1168</v>
          </cell>
          <cell r="C318" t="str">
            <v>Strada</v>
          </cell>
          <cell r="D318" t="str">
            <v>Plutelor</v>
          </cell>
          <cell r="E318" t="str">
            <v>Tutaj</v>
          </cell>
          <cell r="F318" t="str">
            <v>utca</v>
          </cell>
          <cell r="G318" t="str">
            <v>ALEEA CARPATI</v>
          </cell>
          <cell r="H318">
            <v>715</v>
          </cell>
          <cell r="I318">
            <v>0</v>
          </cell>
          <cell r="J318">
            <v>4290</v>
          </cell>
          <cell r="K318">
            <v>7.5</v>
          </cell>
          <cell r="L318">
            <v>2</v>
          </cell>
          <cell r="M318">
            <v>1</v>
          </cell>
          <cell r="N318" t="str">
            <v>ingusta</v>
          </cell>
        </row>
        <row r="319">
          <cell r="A319">
            <v>10309</v>
          </cell>
          <cell r="B319">
            <v>1169</v>
          </cell>
          <cell r="C319" t="str">
            <v>Strada</v>
          </cell>
          <cell r="D319" t="str">
            <v>Podeni</v>
          </cell>
          <cell r="E319" t="str">
            <v>Hídvég</v>
          </cell>
          <cell r="F319" t="str">
            <v>utca</v>
          </cell>
          <cell r="G319" t="str">
            <v>UNIRII</v>
          </cell>
          <cell r="H319">
            <v>1000</v>
          </cell>
          <cell r="I319">
            <v>3264</v>
          </cell>
          <cell r="J319">
            <v>7342</v>
          </cell>
          <cell r="K319" t="str">
            <v>trafic greu</v>
          </cell>
          <cell r="L319">
            <v>2</v>
          </cell>
          <cell r="M319">
            <v>1</v>
          </cell>
        </row>
        <row r="320">
          <cell r="A320">
            <v>10310</v>
          </cell>
          <cell r="B320">
            <v>1170</v>
          </cell>
          <cell r="C320" t="str">
            <v>Strada</v>
          </cell>
          <cell r="D320" t="str">
            <v>Poligrafiei</v>
          </cell>
          <cell r="E320" t="str">
            <v>Nyomda</v>
          </cell>
          <cell r="F320" t="str">
            <v>utca</v>
          </cell>
          <cell r="G320" t="str">
            <v xml:space="preserve">CENTRALA </v>
          </cell>
          <cell r="H320">
            <v>106</v>
          </cell>
          <cell r="I320">
            <v>618</v>
          </cell>
          <cell r="J320">
            <v>636</v>
          </cell>
          <cell r="K320">
            <v>7.5</v>
          </cell>
          <cell r="L320">
            <v>2</v>
          </cell>
          <cell r="M320">
            <v>1</v>
          </cell>
          <cell r="N320" t="str">
            <v>ingusta</v>
          </cell>
        </row>
        <row r="321">
          <cell r="A321">
            <v>10311</v>
          </cell>
          <cell r="B321">
            <v>1171</v>
          </cell>
          <cell r="C321" t="str">
            <v>Strada</v>
          </cell>
          <cell r="D321" t="str">
            <v>Pomicultorilor</v>
          </cell>
          <cell r="E321" t="str">
            <v>Gyümölcskertész</v>
          </cell>
          <cell r="F321" t="str">
            <v>utca</v>
          </cell>
          <cell r="G321" t="str">
            <v>TUDOR 2</v>
          </cell>
          <cell r="H321">
            <v>260</v>
          </cell>
          <cell r="I321">
            <v>1300</v>
          </cell>
          <cell r="J321">
            <v>1560</v>
          </cell>
          <cell r="K321">
            <v>7.5</v>
          </cell>
          <cell r="L321">
            <v>1</v>
          </cell>
          <cell r="M321">
            <v>1</v>
          </cell>
          <cell r="N321" t="str">
            <v>ingusta</v>
          </cell>
        </row>
        <row r="322">
          <cell r="A322">
            <v>10312</v>
          </cell>
          <cell r="B322">
            <v>1172</v>
          </cell>
          <cell r="C322" t="str">
            <v>Strada</v>
          </cell>
          <cell r="D322" t="str">
            <v>Pomilor</v>
          </cell>
          <cell r="E322" t="str">
            <v>Gyümölcsfa</v>
          </cell>
          <cell r="F322" t="str">
            <v>utca</v>
          </cell>
          <cell r="G322" t="str">
            <v>UNIRII</v>
          </cell>
          <cell r="H322">
            <v>200</v>
          </cell>
          <cell r="I322">
            <v>0</v>
          </cell>
          <cell r="J322">
            <v>1200</v>
          </cell>
          <cell r="K322">
            <v>7.5</v>
          </cell>
          <cell r="L322">
            <v>2</v>
          </cell>
          <cell r="M322">
            <v>1</v>
          </cell>
          <cell r="N322" t="str">
            <v>ingusta</v>
          </cell>
        </row>
        <row r="323">
          <cell r="A323">
            <v>10315</v>
          </cell>
          <cell r="B323">
            <v>1173</v>
          </cell>
          <cell r="C323" t="str">
            <v>Strada</v>
          </cell>
          <cell r="D323" t="str">
            <v>Porumbului</v>
          </cell>
          <cell r="E323" t="str">
            <v>Kukorica</v>
          </cell>
          <cell r="F323" t="str">
            <v>utca</v>
          </cell>
          <cell r="G323" t="str">
            <v>MURESENI - BUDIULUI - DOJA</v>
          </cell>
          <cell r="H323">
            <v>130</v>
          </cell>
          <cell r="I323">
            <v>65</v>
          </cell>
          <cell r="J323">
            <v>780</v>
          </cell>
          <cell r="K323">
            <v>7.5</v>
          </cell>
          <cell r="L323">
            <v>2</v>
          </cell>
          <cell r="M323">
            <v>1</v>
          </cell>
          <cell r="N323" t="str">
            <v>ingusta</v>
          </cell>
        </row>
        <row r="324">
          <cell r="A324">
            <v>10316</v>
          </cell>
          <cell r="B324">
            <v>1174</v>
          </cell>
          <cell r="C324" t="str">
            <v>Strada</v>
          </cell>
          <cell r="D324" t="str">
            <v>Posada</v>
          </cell>
          <cell r="E324" t="str">
            <v>Posada</v>
          </cell>
          <cell r="F324" t="str">
            <v>utca</v>
          </cell>
          <cell r="G324" t="str">
            <v>CORNEȘTI</v>
          </cell>
          <cell r="H324">
            <v>300</v>
          </cell>
          <cell r="I324">
            <v>0</v>
          </cell>
          <cell r="J324">
            <v>1500</v>
          </cell>
          <cell r="K324">
            <v>7.5</v>
          </cell>
          <cell r="L324">
            <v>2</v>
          </cell>
          <cell r="M324">
            <v>1</v>
          </cell>
          <cell r="N324" t="str">
            <v>ingusta</v>
          </cell>
        </row>
        <row r="325">
          <cell r="A325">
            <v>10317</v>
          </cell>
          <cell r="B325">
            <v>1175</v>
          </cell>
          <cell r="C325" t="str">
            <v>Strada</v>
          </cell>
          <cell r="D325" t="str">
            <v>Poștei</v>
          </cell>
          <cell r="E325" t="str">
            <v>Posta</v>
          </cell>
          <cell r="F325" t="str">
            <v>utca</v>
          </cell>
          <cell r="G325" t="str">
            <v xml:space="preserve">CENTRALA </v>
          </cell>
          <cell r="H325">
            <v>140</v>
          </cell>
          <cell r="I325">
            <v>378</v>
          </cell>
          <cell r="J325">
            <v>784</v>
          </cell>
          <cell r="K325">
            <v>7.5</v>
          </cell>
          <cell r="L325">
            <v>1</v>
          </cell>
          <cell r="M325">
            <v>1</v>
          </cell>
          <cell r="N325" t="str">
            <v>ingusta</v>
          </cell>
        </row>
        <row r="326">
          <cell r="A326">
            <v>10318</v>
          </cell>
          <cell r="B326">
            <v>1176</v>
          </cell>
          <cell r="C326" t="str">
            <v>Strada</v>
          </cell>
          <cell r="D326" t="str">
            <v>Potopului</v>
          </cell>
          <cell r="E326" t="str">
            <v>Ár</v>
          </cell>
          <cell r="F326" t="str">
            <v>utca</v>
          </cell>
          <cell r="G326" t="str">
            <v>UNIRII</v>
          </cell>
          <cell r="H326">
            <v>190</v>
          </cell>
          <cell r="I326">
            <v>190</v>
          </cell>
          <cell r="J326">
            <v>1140</v>
          </cell>
          <cell r="K326">
            <v>7.5</v>
          </cell>
          <cell r="L326">
            <v>2</v>
          </cell>
          <cell r="M326">
            <v>1</v>
          </cell>
          <cell r="N326" t="str">
            <v>ingusta</v>
          </cell>
        </row>
        <row r="327">
          <cell r="A327">
            <v>10319</v>
          </cell>
          <cell r="B327">
            <v>1577</v>
          </cell>
          <cell r="C327" t="str">
            <v>Strada</v>
          </cell>
          <cell r="D327" t="str">
            <v>Praga</v>
          </cell>
          <cell r="E327" t="str">
            <v>Prága</v>
          </cell>
          <cell r="F327" t="str">
            <v>utca</v>
          </cell>
          <cell r="G327" t="str">
            <v>BELVEDERE</v>
          </cell>
          <cell r="H327">
            <v>156</v>
          </cell>
          <cell r="I327">
            <v>0</v>
          </cell>
          <cell r="J327">
            <v>936</v>
          </cell>
          <cell r="K327">
            <v>7.5</v>
          </cell>
          <cell r="L327">
            <v>2</v>
          </cell>
          <cell r="M327">
            <v>1</v>
          </cell>
        </row>
        <row r="328">
          <cell r="A328">
            <v>10320</v>
          </cell>
          <cell r="B328">
            <v>1177</v>
          </cell>
          <cell r="C328" t="str">
            <v>Strada</v>
          </cell>
          <cell r="D328" t="str">
            <v>Prahovei</v>
          </cell>
          <cell r="E328" t="str">
            <v>Prahova</v>
          </cell>
          <cell r="F328" t="str">
            <v>utca</v>
          </cell>
          <cell r="G328" t="str">
            <v>7 NOIEMBRIE</v>
          </cell>
          <cell r="H328">
            <v>60</v>
          </cell>
          <cell r="I328">
            <v>120</v>
          </cell>
          <cell r="J328">
            <v>360</v>
          </cell>
          <cell r="K328">
            <v>7.5</v>
          </cell>
          <cell r="L328">
            <v>2</v>
          </cell>
          <cell r="M328">
            <v>1</v>
          </cell>
          <cell r="N328" t="str">
            <v>ingusta</v>
          </cell>
        </row>
        <row r="329">
          <cell r="A329">
            <v>10321</v>
          </cell>
          <cell r="B329">
            <v>1178</v>
          </cell>
          <cell r="C329" t="str">
            <v>Strada</v>
          </cell>
          <cell r="D329" t="str">
            <v>Predeal</v>
          </cell>
          <cell r="E329" t="str">
            <v>Predeal</v>
          </cell>
          <cell r="F329" t="str">
            <v>utca</v>
          </cell>
          <cell r="G329" t="str">
            <v>TUDOR 1</v>
          </cell>
          <cell r="H329">
            <v>1365</v>
          </cell>
          <cell r="I329">
            <v>4547</v>
          </cell>
          <cell r="J329">
            <v>9233</v>
          </cell>
          <cell r="K329">
            <v>7.5</v>
          </cell>
          <cell r="L329">
            <v>2</v>
          </cell>
          <cell r="M329">
            <v>1</v>
          </cell>
          <cell r="N329" t="str">
            <v>ingusta</v>
          </cell>
        </row>
        <row r="330">
          <cell r="A330">
            <v>10353</v>
          </cell>
          <cell r="B330">
            <v>1179</v>
          </cell>
          <cell r="C330" t="str">
            <v>Strada</v>
          </cell>
          <cell r="D330" t="str">
            <v>Preot Ştefan Rusu</v>
          </cell>
          <cell r="E330" t="str">
            <v>Ştefan Rusu</v>
          </cell>
          <cell r="F330" t="str">
            <v>utca</v>
          </cell>
          <cell r="G330" t="str">
            <v>CORNEȘTI</v>
          </cell>
          <cell r="H330">
            <v>320</v>
          </cell>
          <cell r="I330">
            <v>0</v>
          </cell>
          <cell r="J330">
            <v>1600</v>
          </cell>
          <cell r="K330">
            <v>7.5</v>
          </cell>
          <cell r="L330">
            <v>2</v>
          </cell>
          <cell r="M330">
            <v>1</v>
          </cell>
          <cell r="N330" t="str">
            <v>ingusta</v>
          </cell>
        </row>
        <row r="331">
          <cell r="A331">
            <v>10322</v>
          </cell>
          <cell r="B331">
            <v>1180</v>
          </cell>
          <cell r="C331" t="str">
            <v>Strada</v>
          </cell>
          <cell r="D331" t="str">
            <v>Prieteniei</v>
          </cell>
          <cell r="E331" t="str">
            <v>Barátság</v>
          </cell>
          <cell r="F331" t="str">
            <v>utca</v>
          </cell>
          <cell r="G331" t="str">
            <v>TUDOR 3</v>
          </cell>
          <cell r="H331">
            <v>455</v>
          </cell>
          <cell r="I331">
            <v>1820</v>
          </cell>
          <cell r="J331">
            <v>3185</v>
          </cell>
          <cell r="K331">
            <v>7.5</v>
          </cell>
          <cell r="L331">
            <v>1</v>
          </cell>
          <cell r="M331">
            <v>1</v>
          </cell>
          <cell r="N331" t="str">
            <v>ingusta</v>
          </cell>
        </row>
        <row r="332">
          <cell r="A332">
            <v>10323</v>
          </cell>
          <cell r="B332">
            <v>1181</v>
          </cell>
          <cell r="C332" t="str">
            <v>Strada</v>
          </cell>
          <cell r="D332" t="str">
            <v>Primăriei</v>
          </cell>
          <cell r="E332" t="str">
            <v>Városháza</v>
          </cell>
          <cell r="F332" t="str">
            <v>utca</v>
          </cell>
          <cell r="G332" t="str">
            <v xml:space="preserve">CENTRALA </v>
          </cell>
          <cell r="H332">
            <v>190</v>
          </cell>
          <cell r="I332">
            <v>722</v>
          </cell>
          <cell r="J332">
            <v>1520</v>
          </cell>
          <cell r="K332">
            <v>7.5</v>
          </cell>
          <cell r="L332">
            <v>1</v>
          </cell>
          <cell r="M332">
            <v>1</v>
          </cell>
          <cell r="N332" t="str">
            <v>ingusta</v>
          </cell>
        </row>
        <row r="333">
          <cell r="A333">
            <v>10324</v>
          </cell>
          <cell r="B333">
            <v>1182</v>
          </cell>
          <cell r="C333" t="str">
            <v>Strada</v>
          </cell>
          <cell r="D333" t="str">
            <v>Primăverii</v>
          </cell>
          <cell r="E333" t="str">
            <v>Tavasz</v>
          </cell>
          <cell r="F333" t="str">
            <v>utca</v>
          </cell>
          <cell r="G333" t="str">
            <v>ADY ENDRE -LIBERTATII</v>
          </cell>
          <cell r="H333">
            <v>320</v>
          </cell>
          <cell r="I333">
            <v>1024</v>
          </cell>
          <cell r="J333">
            <v>2240</v>
          </cell>
          <cell r="K333">
            <v>7.5</v>
          </cell>
          <cell r="L333">
            <v>2</v>
          </cell>
          <cell r="M333">
            <v>1</v>
          </cell>
          <cell r="N333" t="str">
            <v>ingusta</v>
          </cell>
        </row>
        <row r="334">
          <cell r="A334">
            <v>10325</v>
          </cell>
          <cell r="B334">
            <v>1316</v>
          </cell>
          <cell r="C334" t="str">
            <v>Strada</v>
          </cell>
          <cell r="D334" t="str">
            <v>Privighetorii</v>
          </cell>
          <cell r="E334" t="str">
            <v>Fülemüle</v>
          </cell>
          <cell r="F334" t="str">
            <v>utca</v>
          </cell>
          <cell r="G334" t="str">
            <v>CORNEȘTI</v>
          </cell>
          <cell r="H334">
            <v>130</v>
          </cell>
          <cell r="I334">
            <v>195</v>
          </cell>
          <cell r="J334">
            <v>780</v>
          </cell>
          <cell r="K334">
            <v>7.5</v>
          </cell>
          <cell r="L334">
            <v>2</v>
          </cell>
          <cell r="M334">
            <v>1</v>
          </cell>
          <cell r="N334" t="str">
            <v>ingusta</v>
          </cell>
        </row>
        <row r="335">
          <cell r="A335">
            <v>10305</v>
          </cell>
          <cell r="B335">
            <v>1533</v>
          </cell>
          <cell r="C335" t="str">
            <v>Strada</v>
          </cell>
          <cell r="D335" t="str">
            <v>Prof. Dr. Grigore Ploeşteanu</v>
          </cell>
          <cell r="E335" t="str">
            <v>Prof. Dr. Grigore Ploeşteanu</v>
          </cell>
          <cell r="F335" t="str">
            <v>utca</v>
          </cell>
          <cell r="G335" t="str">
            <v>UNIRII</v>
          </cell>
          <cell r="H335">
            <v>0</v>
          </cell>
          <cell r="I335">
            <v>0</v>
          </cell>
          <cell r="J335">
            <v>0</v>
          </cell>
          <cell r="K335">
            <v>7.5</v>
          </cell>
          <cell r="L335">
            <v>2</v>
          </cell>
          <cell r="M335">
            <v>1</v>
          </cell>
          <cell r="N335" t="str">
            <v>ingusta</v>
          </cell>
        </row>
        <row r="336">
          <cell r="A336">
            <v>10242</v>
          </cell>
          <cell r="B336">
            <v>1536</v>
          </cell>
          <cell r="C336" t="str">
            <v>Strada</v>
          </cell>
          <cell r="D336" t="str">
            <v>Prof. Dr. Simion C. Mândrescu</v>
          </cell>
          <cell r="E336" t="str">
            <v>Prof. Dr. C. Simion Mândrescu</v>
          </cell>
          <cell r="F336" t="str">
            <v>utca</v>
          </cell>
          <cell r="G336" t="str">
            <v>UNIRII</v>
          </cell>
          <cell r="H336">
            <v>0</v>
          </cell>
          <cell r="I336">
            <v>0</v>
          </cell>
          <cell r="J336">
            <v>0</v>
          </cell>
          <cell r="K336">
            <v>7.5</v>
          </cell>
          <cell r="L336">
            <v>2</v>
          </cell>
          <cell r="M336">
            <v>1</v>
          </cell>
          <cell r="N336" t="str">
            <v>ingusta</v>
          </cell>
        </row>
        <row r="337">
          <cell r="A337">
            <v>10356</v>
          </cell>
          <cell r="B337">
            <v>1498</v>
          </cell>
          <cell r="C337" t="str">
            <v>Strada</v>
          </cell>
          <cell r="D337" t="str">
            <v>Prof. Dr. Vasile Săbădeanu</v>
          </cell>
          <cell r="E337" t="str">
            <v>Prof. Dr. Săbădeanu Vasile</v>
          </cell>
          <cell r="F337" t="str">
            <v>utca</v>
          </cell>
          <cell r="G337" t="str">
            <v>UNIRII</v>
          </cell>
          <cell r="H337">
            <v>368</v>
          </cell>
          <cell r="I337">
            <v>0</v>
          </cell>
          <cell r="J337">
            <v>3688</v>
          </cell>
          <cell r="K337">
            <v>7.5</v>
          </cell>
          <cell r="L337">
            <v>2</v>
          </cell>
          <cell r="M337">
            <v>1</v>
          </cell>
          <cell r="N337" t="str">
            <v>ingusta</v>
          </cell>
        </row>
        <row r="338">
          <cell r="A338">
            <v>10326</v>
          </cell>
          <cell r="B338">
            <v>1183</v>
          </cell>
          <cell r="C338" t="str">
            <v>Strada</v>
          </cell>
          <cell r="D338" t="str">
            <v>Progresului</v>
          </cell>
          <cell r="E338" t="str">
            <v>Haladás</v>
          </cell>
          <cell r="F338" t="str">
            <v>utca</v>
          </cell>
          <cell r="G338" t="str">
            <v>TUDOR 3</v>
          </cell>
          <cell r="H338">
            <v>220</v>
          </cell>
          <cell r="I338">
            <v>440</v>
          </cell>
          <cell r="J338">
            <v>1540</v>
          </cell>
          <cell r="K338">
            <v>7.5</v>
          </cell>
          <cell r="L338">
            <v>2</v>
          </cell>
          <cell r="M338">
            <v>1</v>
          </cell>
          <cell r="N338" t="str">
            <v>ingusta</v>
          </cell>
        </row>
        <row r="339">
          <cell r="A339">
            <v>10327</v>
          </cell>
          <cell r="B339">
            <v>1184</v>
          </cell>
          <cell r="C339" t="str">
            <v>Strada</v>
          </cell>
          <cell r="D339" t="str">
            <v>Prutului</v>
          </cell>
          <cell r="E339" t="str">
            <v>Prut</v>
          </cell>
          <cell r="F339" t="str">
            <v>utca</v>
          </cell>
          <cell r="G339" t="str">
            <v>MURESENI - BUDIULUI - DOJA</v>
          </cell>
          <cell r="H339">
            <v>270</v>
          </cell>
          <cell r="I339">
            <v>0</v>
          </cell>
          <cell r="J339">
            <v>1890</v>
          </cell>
          <cell r="K339">
            <v>7.5</v>
          </cell>
          <cell r="L339">
            <v>2</v>
          </cell>
          <cell r="M339">
            <v>1</v>
          </cell>
        </row>
        <row r="340">
          <cell r="A340">
            <v>10329</v>
          </cell>
          <cell r="B340">
            <v>1186</v>
          </cell>
          <cell r="C340" t="str">
            <v>Strada</v>
          </cell>
          <cell r="D340" t="str">
            <v>Rampei</v>
          </cell>
          <cell r="E340" t="str">
            <v>Rakodó</v>
          </cell>
          <cell r="F340" t="str">
            <v>utca</v>
          </cell>
          <cell r="G340" t="str">
            <v>MURESENI - BUDIULUI - DOJA</v>
          </cell>
          <cell r="H340">
            <v>115</v>
          </cell>
          <cell r="I340">
            <v>403</v>
          </cell>
          <cell r="J340">
            <v>1714</v>
          </cell>
          <cell r="K340" t="str">
            <v>trafic greu</v>
          </cell>
          <cell r="L340">
            <v>2</v>
          </cell>
          <cell r="M340">
            <v>1</v>
          </cell>
        </row>
        <row r="341">
          <cell r="A341">
            <v>10330</v>
          </cell>
          <cell r="B341">
            <v>1187</v>
          </cell>
          <cell r="C341" t="str">
            <v>Strada</v>
          </cell>
          <cell r="D341" t="str">
            <v>Rămurele</v>
          </cell>
          <cell r="E341" t="str">
            <v>Ágacska</v>
          </cell>
          <cell r="F341" t="str">
            <v>utca</v>
          </cell>
          <cell r="G341" t="str">
            <v>TUDOR 3</v>
          </cell>
          <cell r="H341">
            <v>715</v>
          </cell>
          <cell r="I341">
            <v>1788</v>
          </cell>
          <cell r="J341">
            <v>5005</v>
          </cell>
          <cell r="K341">
            <v>7.5</v>
          </cell>
          <cell r="L341">
            <v>2</v>
          </cell>
          <cell r="M341">
            <v>1</v>
          </cell>
          <cell r="N341" t="str">
            <v>ingusta</v>
          </cell>
        </row>
        <row r="342">
          <cell r="A342">
            <v>10332</v>
          </cell>
          <cell r="B342">
            <v>1197</v>
          </cell>
          <cell r="C342" t="str">
            <v>Strada</v>
          </cell>
          <cell r="D342" t="str">
            <v>Rândunelelor</v>
          </cell>
          <cell r="E342" t="str">
            <v>Fecske</v>
          </cell>
          <cell r="F342" t="str">
            <v>utca</v>
          </cell>
          <cell r="G342" t="str">
            <v>BALCESCU -ARMATEI</v>
          </cell>
          <cell r="H342">
            <v>92</v>
          </cell>
          <cell r="I342">
            <v>276</v>
          </cell>
          <cell r="J342">
            <v>563</v>
          </cell>
          <cell r="K342">
            <v>7.5</v>
          </cell>
          <cell r="L342">
            <v>2</v>
          </cell>
          <cell r="M342">
            <v>1</v>
          </cell>
          <cell r="N342" t="str">
            <v>ingusta</v>
          </cell>
        </row>
        <row r="343">
          <cell r="A343">
            <v>10331</v>
          </cell>
          <cell r="B343">
            <v>1188</v>
          </cell>
          <cell r="C343" t="str">
            <v>Strada</v>
          </cell>
          <cell r="D343" t="str">
            <v>Răsăritului</v>
          </cell>
          <cell r="E343" t="str">
            <v>Keleti</v>
          </cell>
          <cell r="F343" t="str">
            <v>utca</v>
          </cell>
          <cell r="G343" t="str">
            <v>CORNEȘTI</v>
          </cell>
          <cell r="H343">
            <v>690</v>
          </cell>
          <cell r="I343">
            <v>528</v>
          </cell>
          <cell r="J343">
            <v>3795</v>
          </cell>
          <cell r="K343">
            <v>7.5</v>
          </cell>
          <cell r="L343">
            <v>2</v>
          </cell>
          <cell r="M343">
            <v>1</v>
          </cell>
          <cell r="N343" t="str">
            <v>ingusta</v>
          </cell>
        </row>
        <row r="344">
          <cell r="A344">
            <v>10334</v>
          </cell>
          <cell r="B344">
            <v>1189</v>
          </cell>
          <cell r="C344" t="str">
            <v>Strada</v>
          </cell>
          <cell r="D344" t="str">
            <v>Recoltei</v>
          </cell>
          <cell r="E344" t="str">
            <v>Termés</v>
          </cell>
          <cell r="F344" t="str">
            <v>utca</v>
          </cell>
          <cell r="G344" t="str">
            <v>MURESENI - BUDIULUI - DOJA</v>
          </cell>
          <cell r="H344">
            <v>735</v>
          </cell>
          <cell r="I344">
            <v>675</v>
          </cell>
          <cell r="J344">
            <v>5325</v>
          </cell>
          <cell r="K344" t="str">
            <v>trafic greu</v>
          </cell>
          <cell r="L344">
            <v>2</v>
          </cell>
          <cell r="M344">
            <v>1</v>
          </cell>
        </row>
        <row r="345">
          <cell r="A345">
            <v>10335</v>
          </cell>
          <cell r="B345">
            <v>1190</v>
          </cell>
          <cell r="C345" t="str">
            <v>Strada</v>
          </cell>
          <cell r="D345" t="str">
            <v>Regele Ferdinand</v>
          </cell>
          <cell r="E345" t="str">
            <v>Ferdinánd király</v>
          </cell>
          <cell r="F345" t="str">
            <v>utca</v>
          </cell>
          <cell r="G345" t="str">
            <v>TUDOR 3</v>
          </cell>
          <cell r="H345">
            <v>261</v>
          </cell>
          <cell r="I345">
            <v>390</v>
          </cell>
          <cell r="J345">
            <v>1953</v>
          </cell>
          <cell r="K345">
            <v>7.5</v>
          </cell>
          <cell r="L345">
            <v>2</v>
          </cell>
          <cell r="M345">
            <v>1</v>
          </cell>
          <cell r="N345" t="str">
            <v>ingusta</v>
          </cell>
        </row>
        <row r="346">
          <cell r="A346">
            <v>10462</v>
          </cell>
          <cell r="B346">
            <v>1705</v>
          </cell>
          <cell r="C346" t="str">
            <v>Strada</v>
          </cell>
          <cell r="D346" t="str">
            <v>Regele Mihai I</v>
          </cell>
          <cell r="E346" t="str">
            <v>I Mihály király</v>
          </cell>
          <cell r="F346" t="str">
            <v>utca</v>
          </cell>
          <cell r="G346" t="str">
            <v>7 NOIEMBRIE</v>
          </cell>
          <cell r="H346">
            <v>249</v>
          </cell>
          <cell r="I346">
            <v>1170</v>
          </cell>
          <cell r="J346">
            <v>1743</v>
          </cell>
          <cell r="K346">
            <v>7.5</v>
          </cell>
          <cell r="L346">
            <v>2</v>
          </cell>
          <cell r="M346">
            <v>1</v>
          </cell>
        </row>
        <row r="347">
          <cell r="A347">
            <v>10336</v>
          </cell>
          <cell r="B347">
            <v>1191</v>
          </cell>
          <cell r="C347" t="str">
            <v>Strada</v>
          </cell>
          <cell r="D347" t="str">
            <v>Regina Elisabeta</v>
          </cell>
          <cell r="E347" t="str">
            <v>Erzsébet királyné</v>
          </cell>
          <cell r="F347" t="str">
            <v>utca</v>
          </cell>
          <cell r="G347" t="str">
            <v>TUDOR 3</v>
          </cell>
          <cell r="H347">
            <v>260</v>
          </cell>
          <cell r="I347">
            <v>0</v>
          </cell>
          <cell r="J347">
            <v>1300</v>
          </cell>
          <cell r="K347">
            <v>7.5</v>
          </cell>
          <cell r="L347">
            <v>2</v>
          </cell>
          <cell r="M347">
            <v>1</v>
          </cell>
          <cell r="N347" t="str">
            <v>ingusta</v>
          </cell>
        </row>
        <row r="348">
          <cell r="A348">
            <v>10337</v>
          </cell>
          <cell r="B348">
            <v>1192</v>
          </cell>
          <cell r="C348" t="str">
            <v>Strada</v>
          </cell>
          <cell r="D348" t="str">
            <v>Remetea</v>
          </cell>
          <cell r="E348" t="str">
            <v>Remeteszegi</v>
          </cell>
          <cell r="F348" t="str">
            <v>út</v>
          </cell>
          <cell r="G348" t="str">
            <v>UNIRII</v>
          </cell>
          <cell r="H348">
            <v>4670</v>
          </cell>
          <cell r="I348">
            <v>5475</v>
          </cell>
          <cell r="J348">
            <v>31370</v>
          </cell>
          <cell r="K348">
            <v>7.5</v>
          </cell>
          <cell r="L348">
            <v>2</v>
          </cell>
          <cell r="M348">
            <v>1</v>
          </cell>
        </row>
        <row r="349">
          <cell r="A349">
            <v>10338</v>
          </cell>
          <cell r="B349">
            <v>1193</v>
          </cell>
          <cell r="C349" t="str">
            <v>Piața</v>
          </cell>
          <cell r="D349" t="str">
            <v>Republicii</v>
          </cell>
          <cell r="E349" t="str">
            <v>Köztársaság</v>
          </cell>
          <cell r="F349" t="str">
            <v>tér</v>
          </cell>
          <cell r="G349" t="str">
            <v xml:space="preserve">CENTRALA </v>
          </cell>
          <cell r="H349">
            <v>655</v>
          </cell>
          <cell r="I349">
            <v>3350</v>
          </cell>
          <cell r="J349">
            <v>9145</v>
          </cell>
          <cell r="K349" t="str">
            <v>trafic greu</v>
          </cell>
          <cell r="L349">
            <v>2</v>
          </cell>
          <cell r="M349">
            <v>2</v>
          </cell>
        </row>
        <row r="350">
          <cell r="A350">
            <v>10339</v>
          </cell>
          <cell r="B350">
            <v>1194</v>
          </cell>
          <cell r="C350" t="str">
            <v>Strada</v>
          </cell>
          <cell r="D350" t="str">
            <v>Reșița</v>
          </cell>
          <cell r="E350" t="str">
            <v>Resicabánya</v>
          </cell>
          <cell r="F350" t="str">
            <v>utca</v>
          </cell>
          <cell r="G350" t="str">
            <v>MURESENI - BUDIULUI - DOJA</v>
          </cell>
          <cell r="H350">
            <v>260</v>
          </cell>
          <cell r="I350">
            <v>1274</v>
          </cell>
          <cell r="J350">
            <v>2392</v>
          </cell>
          <cell r="K350">
            <v>7.5</v>
          </cell>
          <cell r="L350">
            <v>2</v>
          </cell>
          <cell r="M350">
            <v>1</v>
          </cell>
        </row>
        <row r="351">
          <cell r="A351">
            <v>10340</v>
          </cell>
          <cell r="B351">
            <v>1195</v>
          </cell>
          <cell r="C351" t="str">
            <v>Strada</v>
          </cell>
          <cell r="D351" t="str">
            <v>Retezatului</v>
          </cell>
          <cell r="E351" t="str">
            <v>Retyezát</v>
          </cell>
          <cell r="F351" t="str">
            <v>utca</v>
          </cell>
          <cell r="G351" t="str">
            <v xml:space="preserve">CENTRALA </v>
          </cell>
          <cell r="H351">
            <v>315</v>
          </cell>
          <cell r="I351">
            <v>976</v>
          </cell>
          <cell r="J351">
            <v>2678</v>
          </cell>
          <cell r="K351">
            <v>7.5</v>
          </cell>
          <cell r="L351">
            <v>1</v>
          </cell>
          <cell r="M351">
            <v>1</v>
          </cell>
          <cell r="N351" t="str">
            <v>ingusta</v>
          </cell>
        </row>
        <row r="352">
          <cell r="A352">
            <v>10341</v>
          </cell>
          <cell r="B352">
            <v>1196</v>
          </cell>
          <cell r="C352" t="str">
            <v>Strada</v>
          </cell>
          <cell r="D352" t="str">
            <v>Revoluţiei</v>
          </cell>
          <cell r="E352" t="str">
            <v>Forradalom</v>
          </cell>
          <cell r="F352" t="str">
            <v>utca</v>
          </cell>
          <cell r="G352" t="str">
            <v xml:space="preserve">CENTRALA </v>
          </cell>
          <cell r="H352">
            <v>530</v>
          </cell>
          <cell r="I352">
            <v>2294</v>
          </cell>
          <cell r="J352">
            <v>7593</v>
          </cell>
          <cell r="K352">
            <v>7.5</v>
          </cell>
          <cell r="L352">
            <v>2</v>
          </cell>
          <cell r="M352">
            <v>1</v>
          </cell>
          <cell r="O352" t="str">
            <v>partial sens dublu cu doua benzi</v>
          </cell>
        </row>
        <row r="353">
          <cell r="A353">
            <v>10343</v>
          </cell>
          <cell r="B353">
            <v>1198</v>
          </cell>
          <cell r="C353" t="str">
            <v>Strada</v>
          </cell>
          <cell r="D353" t="str">
            <v>Rodnei</v>
          </cell>
          <cell r="E353" t="str">
            <v>Radnai</v>
          </cell>
          <cell r="F353" t="str">
            <v>utca</v>
          </cell>
          <cell r="G353" t="str">
            <v xml:space="preserve">CENTRALA </v>
          </cell>
          <cell r="H353">
            <v>745</v>
          </cell>
          <cell r="I353">
            <v>3202</v>
          </cell>
          <cell r="J353">
            <v>5215</v>
          </cell>
          <cell r="K353">
            <v>7.5</v>
          </cell>
          <cell r="L353">
            <v>1</v>
          </cell>
          <cell r="M353">
            <v>1</v>
          </cell>
          <cell r="O353" t="str">
            <v>partial sens unic cu doua benzi</v>
          </cell>
        </row>
        <row r="354">
          <cell r="A354">
            <v>10344</v>
          </cell>
          <cell r="B354">
            <v>1199</v>
          </cell>
          <cell r="C354" t="str">
            <v>Strada</v>
          </cell>
          <cell r="D354" t="str">
            <v>Rodniciei</v>
          </cell>
          <cell r="E354" t="str">
            <v>Termékenység</v>
          </cell>
          <cell r="F354" t="str">
            <v>utca</v>
          </cell>
          <cell r="G354" t="str">
            <v>TUDOR 3</v>
          </cell>
          <cell r="H354">
            <v>745</v>
          </cell>
          <cell r="I354">
            <v>3726</v>
          </cell>
          <cell r="J354">
            <v>5215</v>
          </cell>
          <cell r="K354">
            <v>7.5</v>
          </cell>
          <cell r="L354">
            <v>1</v>
          </cell>
          <cell r="M354">
            <v>1</v>
          </cell>
          <cell r="N354" t="str">
            <v>ingusta</v>
          </cell>
          <cell r="O354" t="str">
            <v>partial sens dublu cu o singura banda</v>
          </cell>
        </row>
        <row r="355">
          <cell r="A355">
            <v>10345</v>
          </cell>
          <cell r="B355">
            <v>1670</v>
          </cell>
          <cell r="C355" t="str">
            <v>Strada</v>
          </cell>
          <cell r="D355" t="str">
            <v>Roma</v>
          </cell>
          <cell r="E355" t="str">
            <v>Róma</v>
          </cell>
          <cell r="F355" t="str">
            <v>utca</v>
          </cell>
          <cell r="G355" t="str">
            <v>BELVEDERE</v>
          </cell>
          <cell r="H355">
            <v>115</v>
          </cell>
          <cell r="I355">
            <v>0</v>
          </cell>
          <cell r="J355">
            <v>0</v>
          </cell>
          <cell r="K355">
            <v>7.5</v>
          </cell>
          <cell r="L355">
            <v>2</v>
          </cell>
          <cell r="M355">
            <v>1</v>
          </cell>
        </row>
        <row r="356">
          <cell r="A356">
            <v>10170</v>
          </cell>
          <cell r="B356">
            <v>1200</v>
          </cell>
          <cell r="C356" t="str">
            <v>Strada</v>
          </cell>
          <cell r="D356" t="str">
            <v>Romulus Guga</v>
          </cell>
          <cell r="E356" t="str">
            <v>Romulus Guga</v>
          </cell>
          <cell r="F356" t="str">
            <v>utca</v>
          </cell>
          <cell r="G356" t="str">
            <v>ADY ENDRE -LIBERTATII</v>
          </cell>
          <cell r="H356">
            <v>350</v>
          </cell>
          <cell r="I356">
            <v>1225</v>
          </cell>
          <cell r="J356">
            <v>2450</v>
          </cell>
          <cell r="K356">
            <v>7.5</v>
          </cell>
          <cell r="L356">
            <v>2</v>
          </cell>
          <cell r="M356">
            <v>1</v>
          </cell>
        </row>
        <row r="357">
          <cell r="A357">
            <v>10349</v>
          </cell>
          <cell r="B357">
            <v>1495</v>
          </cell>
          <cell r="C357" t="str">
            <v>Strada</v>
          </cell>
          <cell r="D357" t="str">
            <v>Rovine</v>
          </cell>
          <cell r="E357" t="str">
            <v>Rovine</v>
          </cell>
          <cell r="F357" t="str">
            <v>utca</v>
          </cell>
          <cell r="G357" t="str">
            <v>TUDOR 3</v>
          </cell>
          <cell r="H357">
            <v>160</v>
          </cell>
          <cell r="I357">
            <v>0</v>
          </cell>
          <cell r="J357">
            <v>0</v>
          </cell>
          <cell r="K357">
            <v>7.5</v>
          </cell>
          <cell r="L357">
            <v>2</v>
          </cell>
          <cell r="M357">
            <v>1</v>
          </cell>
          <cell r="N357" t="str">
            <v>ingusta</v>
          </cell>
        </row>
        <row r="358">
          <cell r="A358">
            <v>10350</v>
          </cell>
          <cell r="B358">
            <v>1202</v>
          </cell>
          <cell r="C358" t="str">
            <v>Strada</v>
          </cell>
          <cell r="D358" t="str">
            <v>Rozelor</v>
          </cell>
          <cell r="E358" t="str">
            <v>Rózsa</v>
          </cell>
          <cell r="F358" t="str">
            <v>köz</v>
          </cell>
          <cell r="G358" t="str">
            <v xml:space="preserve">CENTRALA </v>
          </cell>
          <cell r="H358">
            <v>215</v>
          </cell>
          <cell r="I358">
            <v>688</v>
          </cell>
          <cell r="J358">
            <v>1290</v>
          </cell>
          <cell r="K358">
            <v>7.5</v>
          </cell>
          <cell r="L358">
            <v>1</v>
          </cell>
          <cell r="M358">
            <v>1</v>
          </cell>
          <cell r="N358" t="str">
            <v>ingusta</v>
          </cell>
        </row>
        <row r="359">
          <cell r="A359">
            <v>10351</v>
          </cell>
          <cell r="B359">
            <v>864</v>
          </cell>
          <cell r="C359" t="str">
            <v>Strada</v>
          </cell>
          <cell r="D359" t="str">
            <v>Rozmarinului</v>
          </cell>
          <cell r="E359" t="str">
            <v>Rozmaring</v>
          </cell>
          <cell r="F359" t="str">
            <v>utca</v>
          </cell>
          <cell r="G359" t="str">
            <v>MURESENI - BUDIULUI - DOJA</v>
          </cell>
          <cell r="H359">
            <v>275</v>
          </cell>
          <cell r="I359">
            <v>550</v>
          </cell>
          <cell r="J359">
            <v>2200</v>
          </cell>
          <cell r="K359">
            <v>7.5</v>
          </cell>
          <cell r="L359">
            <v>2</v>
          </cell>
          <cell r="M359">
            <v>1</v>
          </cell>
        </row>
        <row r="360">
          <cell r="A360">
            <v>10354</v>
          </cell>
          <cell r="B360">
            <v>1204</v>
          </cell>
          <cell r="C360" t="str">
            <v>Strada</v>
          </cell>
          <cell r="D360" t="str">
            <v>Salcâmilor</v>
          </cell>
          <cell r="E360" t="str">
            <v>Akácfa</v>
          </cell>
          <cell r="F360" t="str">
            <v>utca</v>
          </cell>
          <cell r="G360" t="str">
            <v>ADY ENDRE -LIBERTATII</v>
          </cell>
          <cell r="H360">
            <v>410</v>
          </cell>
          <cell r="I360">
            <v>1380</v>
          </cell>
          <cell r="J360">
            <v>2870</v>
          </cell>
          <cell r="K360">
            <v>7.5</v>
          </cell>
          <cell r="L360">
            <v>2</v>
          </cell>
          <cell r="M360">
            <v>1</v>
          </cell>
          <cell r="N360" t="str">
            <v>ingusta</v>
          </cell>
        </row>
        <row r="361">
          <cell r="A361">
            <v>10357</v>
          </cell>
          <cell r="B361">
            <v>1203</v>
          </cell>
          <cell r="C361" t="str">
            <v>Strada</v>
          </cell>
          <cell r="D361" t="str">
            <v>Sălciilor</v>
          </cell>
          <cell r="E361" t="str">
            <v>Fűzfa</v>
          </cell>
          <cell r="F361" t="str">
            <v>utca</v>
          </cell>
          <cell r="G361" t="str">
            <v>ADY ENDRE -LIBERTATII</v>
          </cell>
          <cell r="H361">
            <v>70</v>
          </cell>
          <cell r="I361">
            <v>238</v>
          </cell>
          <cell r="J361">
            <v>623</v>
          </cell>
          <cell r="K361">
            <v>7.5</v>
          </cell>
          <cell r="L361">
            <v>2</v>
          </cell>
          <cell r="M361">
            <v>1</v>
          </cell>
          <cell r="N361" t="str">
            <v>ingusta</v>
          </cell>
        </row>
        <row r="362">
          <cell r="A362">
            <v>10358</v>
          </cell>
          <cell r="B362">
            <v>1205</v>
          </cell>
          <cell r="C362" t="str">
            <v>Strada</v>
          </cell>
          <cell r="D362" t="str">
            <v>Sălişte</v>
          </cell>
          <cell r="E362" t="str">
            <v>Szelistye</v>
          </cell>
          <cell r="F362" t="str">
            <v>utca</v>
          </cell>
          <cell r="G362" t="str">
            <v>TUDOR 1</v>
          </cell>
          <cell r="H362">
            <v>190</v>
          </cell>
          <cell r="I362">
            <v>570</v>
          </cell>
          <cell r="J362">
            <v>1425</v>
          </cell>
          <cell r="K362">
            <v>7.5</v>
          </cell>
          <cell r="L362">
            <v>2</v>
          </cell>
          <cell r="M362">
            <v>1</v>
          </cell>
          <cell r="N362" t="str">
            <v>ingusta</v>
          </cell>
        </row>
        <row r="363">
          <cell r="A363">
            <v>10361</v>
          </cell>
          <cell r="B363">
            <v>1222</v>
          </cell>
          <cell r="C363" t="str">
            <v>Strada</v>
          </cell>
          <cell r="D363" t="str">
            <v>Sântana</v>
          </cell>
          <cell r="E363" t="str">
            <v>Szentannai</v>
          </cell>
          <cell r="F363" t="str">
            <v>út</v>
          </cell>
          <cell r="G363" t="str">
            <v>UNIRII</v>
          </cell>
          <cell r="H363">
            <v>280</v>
          </cell>
          <cell r="I363">
            <v>840</v>
          </cell>
          <cell r="J363">
            <v>2800</v>
          </cell>
          <cell r="K363">
            <v>7.5</v>
          </cell>
          <cell r="L363">
            <v>2</v>
          </cell>
          <cell r="M363">
            <v>1</v>
          </cell>
        </row>
        <row r="364">
          <cell r="A364">
            <v>10363</v>
          </cell>
          <cell r="B364">
            <v>1209</v>
          </cell>
          <cell r="C364" t="str">
            <v>Pasaj</v>
          </cell>
          <cell r="D364" t="str">
            <v>Scăricica</v>
          </cell>
          <cell r="E364" t="str">
            <v>Rákóczi</v>
          </cell>
          <cell r="F364" t="str">
            <v>lépcső</v>
          </cell>
          <cell r="G364" t="str">
            <v xml:space="preserve">CENTRALA </v>
          </cell>
          <cell r="H364">
            <v>35</v>
          </cell>
          <cell r="I364">
            <v>93</v>
          </cell>
          <cell r="J364">
            <v>200</v>
          </cell>
          <cell r="K364">
            <v>0</v>
          </cell>
          <cell r="N364" t="str">
            <v>ingusta</v>
          </cell>
          <cell r="O364" t="str">
            <v>nu e carosabil, alee de acces</v>
          </cell>
        </row>
        <row r="365">
          <cell r="A365">
            <v>10355</v>
          </cell>
          <cell r="B365">
            <v>1206</v>
          </cell>
          <cell r="C365" t="str">
            <v>Strada</v>
          </cell>
          <cell r="D365" t="str">
            <v>Sapei</v>
          </cell>
          <cell r="E365" t="str">
            <v>Kapa</v>
          </cell>
          <cell r="F365" t="str">
            <v>utca</v>
          </cell>
          <cell r="G365" t="str">
            <v>MURESENI - BUDIULUI - DOJA</v>
          </cell>
          <cell r="H365">
            <v>450</v>
          </cell>
          <cell r="I365">
            <v>900</v>
          </cell>
          <cell r="J365">
            <v>2700</v>
          </cell>
          <cell r="K365">
            <v>7.5</v>
          </cell>
          <cell r="L365">
            <v>2</v>
          </cell>
          <cell r="M365">
            <v>1</v>
          </cell>
          <cell r="N365" t="str">
            <v>ingusta</v>
          </cell>
        </row>
        <row r="366">
          <cell r="A366">
            <v>10362</v>
          </cell>
          <cell r="B366">
            <v>1224</v>
          </cell>
          <cell r="C366" t="str">
            <v>Strada</v>
          </cell>
          <cell r="D366" t="str">
            <v>Sârguinței</v>
          </cell>
          <cell r="E366" t="str">
            <v>Szorgalom</v>
          </cell>
          <cell r="F366" t="str">
            <v>utca</v>
          </cell>
          <cell r="G366" t="str">
            <v>TUDOR 2</v>
          </cell>
          <cell r="H366">
            <v>520</v>
          </cell>
          <cell r="I366">
            <v>2340</v>
          </cell>
          <cell r="J366">
            <v>3670</v>
          </cell>
          <cell r="K366">
            <v>7.5</v>
          </cell>
          <cell r="L366">
            <v>2</v>
          </cell>
          <cell r="M366">
            <v>1</v>
          </cell>
          <cell r="N366" t="str">
            <v>ingusta</v>
          </cell>
        </row>
        <row r="367">
          <cell r="A367">
            <v>10359</v>
          </cell>
          <cell r="B367">
            <v>1207</v>
          </cell>
          <cell r="C367" t="str">
            <v>Aleea</v>
          </cell>
          <cell r="D367" t="str">
            <v>Săvineşti</v>
          </cell>
          <cell r="E367" t="str">
            <v>Săvineşti</v>
          </cell>
          <cell r="F367" t="str">
            <v>sétány</v>
          </cell>
          <cell r="G367" t="str">
            <v>BALCESCU -ARMATEI</v>
          </cell>
          <cell r="H367">
            <v>210</v>
          </cell>
          <cell r="I367">
            <v>420</v>
          </cell>
          <cell r="J367">
            <v>945</v>
          </cell>
          <cell r="K367">
            <v>7.5</v>
          </cell>
          <cell r="L367">
            <v>2</v>
          </cell>
          <cell r="M367">
            <v>1</v>
          </cell>
          <cell r="N367" t="str">
            <v>ingusta</v>
          </cell>
        </row>
        <row r="368">
          <cell r="A368">
            <v>10360</v>
          </cell>
          <cell r="B368">
            <v>1207</v>
          </cell>
          <cell r="C368" t="str">
            <v>Strada</v>
          </cell>
          <cell r="D368" t="str">
            <v>Săvineşti</v>
          </cell>
          <cell r="E368" t="str">
            <v>Săvineşti</v>
          </cell>
          <cell r="F368" t="str">
            <v>utca</v>
          </cell>
          <cell r="G368" t="str">
            <v>BALCESCU -ARMATEI</v>
          </cell>
          <cell r="H368">
            <v>270</v>
          </cell>
          <cell r="I368">
            <v>891</v>
          </cell>
          <cell r="J368">
            <v>1620</v>
          </cell>
          <cell r="K368">
            <v>7.5</v>
          </cell>
          <cell r="L368">
            <v>1</v>
          </cell>
          <cell r="M368">
            <v>1</v>
          </cell>
          <cell r="N368" t="str">
            <v>ingusta</v>
          </cell>
        </row>
        <row r="369">
          <cell r="A369">
            <v>10364</v>
          </cell>
          <cell r="B369">
            <v>1211</v>
          </cell>
          <cell r="C369" t="str">
            <v>Strada</v>
          </cell>
          <cell r="D369" t="str">
            <v>Scurtă</v>
          </cell>
          <cell r="E369" t="str">
            <v>Kurta</v>
          </cell>
          <cell r="F369" t="str">
            <v>utca</v>
          </cell>
          <cell r="G369" t="str">
            <v>MURESENI -LIBERTĂȚII</v>
          </cell>
          <cell r="H369">
            <v>120</v>
          </cell>
          <cell r="I369">
            <v>0</v>
          </cell>
          <cell r="J369">
            <v>720</v>
          </cell>
          <cell r="K369">
            <v>7.5</v>
          </cell>
          <cell r="L369">
            <v>2</v>
          </cell>
          <cell r="M369">
            <v>1</v>
          </cell>
          <cell r="N369" t="str">
            <v>ingusta</v>
          </cell>
        </row>
        <row r="370">
          <cell r="A370">
            <v>10365</v>
          </cell>
          <cell r="B370">
            <v>1212</v>
          </cell>
          <cell r="C370" t="str">
            <v>Strada</v>
          </cell>
          <cell r="D370" t="str">
            <v>Sebeșului</v>
          </cell>
          <cell r="E370" t="str">
            <v>Szászsebes</v>
          </cell>
          <cell r="F370" t="str">
            <v>utca</v>
          </cell>
          <cell r="G370" t="str">
            <v>ADY ENDRE -LIBERTATII</v>
          </cell>
          <cell r="H370">
            <v>120</v>
          </cell>
          <cell r="I370">
            <v>360</v>
          </cell>
          <cell r="J370">
            <v>780</v>
          </cell>
          <cell r="K370">
            <v>7.5</v>
          </cell>
          <cell r="L370">
            <v>2</v>
          </cell>
          <cell r="M370">
            <v>1</v>
          </cell>
          <cell r="N370" t="str">
            <v>ingusta</v>
          </cell>
        </row>
        <row r="371">
          <cell r="A371">
            <v>10366</v>
          </cell>
          <cell r="B371">
            <v>1214</v>
          </cell>
          <cell r="C371" t="str">
            <v>Strada</v>
          </cell>
          <cell r="D371" t="str">
            <v>Secerei</v>
          </cell>
          <cell r="E371" t="str">
            <v>Arató</v>
          </cell>
          <cell r="F371" t="str">
            <v>utca</v>
          </cell>
          <cell r="G371" t="str">
            <v>TUDOR 1</v>
          </cell>
          <cell r="H371">
            <v>600</v>
          </cell>
          <cell r="I371">
            <v>1200</v>
          </cell>
          <cell r="J371">
            <v>3600</v>
          </cell>
          <cell r="K371">
            <v>7.5</v>
          </cell>
          <cell r="L371">
            <v>2</v>
          </cell>
          <cell r="M371">
            <v>1</v>
          </cell>
        </row>
        <row r="372">
          <cell r="A372">
            <v>10367</v>
          </cell>
          <cell r="B372">
            <v>1515</v>
          </cell>
          <cell r="C372" t="str">
            <v>Strada</v>
          </cell>
          <cell r="D372" t="str">
            <v>Secuilor Martiri</v>
          </cell>
          <cell r="E372" t="str">
            <v>Székely vértanúk</v>
          </cell>
          <cell r="F372" t="str">
            <v>útja</v>
          </cell>
          <cell r="G372" t="str">
            <v>CORNISA</v>
          </cell>
          <cell r="H372">
            <v>870</v>
          </cell>
          <cell r="I372">
            <v>3200</v>
          </cell>
          <cell r="J372">
            <v>6090</v>
          </cell>
          <cell r="K372">
            <v>7.5</v>
          </cell>
          <cell r="L372">
            <v>2</v>
          </cell>
          <cell r="M372">
            <v>1</v>
          </cell>
          <cell r="N372" t="str">
            <v>ingusta</v>
          </cell>
        </row>
        <row r="373">
          <cell r="A373">
            <v>10394</v>
          </cell>
          <cell r="B373">
            <v>1215</v>
          </cell>
          <cell r="C373" t="str">
            <v>Strada</v>
          </cell>
          <cell r="D373" t="str">
            <v>Şelimbăr</v>
          </cell>
          <cell r="E373" t="str">
            <v>Sellenberk</v>
          </cell>
          <cell r="F373" t="str">
            <v>utca</v>
          </cell>
          <cell r="G373" t="str">
            <v>TUDOR 2</v>
          </cell>
          <cell r="H373">
            <v>210</v>
          </cell>
          <cell r="I373">
            <v>720</v>
          </cell>
          <cell r="J373">
            <v>1470</v>
          </cell>
          <cell r="K373">
            <v>7.5</v>
          </cell>
          <cell r="L373">
            <v>2</v>
          </cell>
          <cell r="M373">
            <v>1</v>
          </cell>
          <cell r="N373" t="str">
            <v>ingusta</v>
          </cell>
        </row>
        <row r="374">
          <cell r="A374">
            <v>10368</v>
          </cell>
          <cell r="B374">
            <v>1312</v>
          </cell>
          <cell r="C374" t="str">
            <v>Strada</v>
          </cell>
          <cell r="D374" t="str">
            <v>Semănătorilor</v>
          </cell>
          <cell r="E374" t="str">
            <v>Vető</v>
          </cell>
          <cell r="F374" t="str">
            <v>utca</v>
          </cell>
          <cell r="G374" t="str">
            <v>TUDOR 1</v>
          </cell>
          <cell r="H374">
            <v>145</v>
          </cell>
          <cell r="I374">
            <v>537</v>
          </cell>
          <cell r="J374">
            <v>1015</v>
          </cell>
          <cell r="K374">
            <v>7.5</v>
          </cell>
          <cell r="L374">
            <v>1</v>
          </cell>
          <cell r="M374">
            <v>1</v>
          </cell>
          <cell r="N374" t="str">
            <v>ingusta</v>
          </cell>
        </row>
        <row r="375">
          <cell r="A375">
            <v>10369</v>
          </cell>
          <cell r="B375">
            <v>1496</v>
          </cell>
          <cell r="C375" t="str">
            <v>Strada</v>
          </cell>
          <cell r="D375" t="str">
            <v>Semenic</v>
          </cell>
          <cell r="E375" t="str">
            <v>Szemenik</v>
          </cell>
          <cell r="F375" t="str">
            <v>utca</v>
          </cell>
          <cell r="G375" t="str">
            <v>TUDOR 3</v>
          </cell>
          <cell r="H375">
            <v>110</v>
          </cell>
          <cell r="I375">
            <v>0</v>
          </cell>
          <cell r="J375">
            <v>0</v>
          </cell>
          <cell r="K375">
            <v>7.5</v>
          </cell>
          <cell r="L375">
            <v>2</v>
          </cell>
          <cell r="M375">
            <v>1</v>
          </cell>
          <cell r="N375" t="str">
            <v>ingusta</v>
          </cell>
        </row>
        <row r="376">
          <cell r="A376">
            <v>10136</v>
          </cell>
          <cell r="B376">
            <v>1311</v>
          </cell>
          <cell r="C376" t="str">
            <v>Strada</v>
          </cell>
          <cell r="D376" t="str">
            <v>Serafim Duicu</v>
          </cell>
          <cell r="E376" t="str">
            <v>Serafim Duicu</v>
          </cell>
          <cell r="F376" t="str">
            <v>utca</v>
          </cell>
          <cell r="G376" t="str">
            <v>UNIRII</v>
          </cell>
          <cell r="H376">
            <v>99</v>
          </cell>
          <cell r="I376">
            <v>0</v>
          </cell>
          <cell r="J376">
            <v>996</v>
          </cell>
          <cell r="K376">
            <v>7.5</v>
          </cell>
          <cell r="L376">
            <v>2</v>
          </cell>
          <cell r="M376">
            <v>1</v>
          </cell>
          <cell r="N376" t="str">
            <v>ingusta</v>
          </cell>
        </row>
        <row r="377">
          <cell r="A377">
            <v>10371</v>
          </cell>
          <cell r="B377">
            <v>1694</v>
          </cell>
          <cell r="C377" t="str">
            <v>Strada</v>
          </cell>
          <cell r="D377" t="str">
            <v>Sf. Ioan</v>
          </cell>
          <cell r="E377" t="str">
            <v>Szent János</v>
          </cell>
          <cell r="F377" t="str">
            <v>utca</v>
          </cell>
          <cell r="G377" t="str">
            <v>TUDOR 3</v>
          </cell>
          <cell r="H377">
            <v>385</v>
          </cell>
          <cell r="I377">
            <v>320</v>
          </cell>
          <cell r="J377">
            <v>2940</v>
          </cell>
          <cell r="K377">
            <v>7.5</v>
          </cell>
          <cell r="L377">
            <v>2</v>
          </cell>
          <cell r="M377">
            <v>1</v>
          </cell>
          <cell r="N377" t="str">
            <v>ingusta</v>
          </cell>
        </row>
        <row r="378">
          <cell r="A378">
            <v>10372</v>
          </cell>
          <cell r="B378">
            <v>1217</v>
          </cell>
          <cell r="C378" t="str">
            <v>Strada</v>
          </cell>
          <cell r="D378" t="str">
            <v>Sf. Ștefan</v>
          </cell>
          <cell r="E378" t="str">
            <v>Szent István</v>
          </cell>
          <cell r="F378" t="str">
            <v>utca</v>
          </cell>
          <cell r="G378" t="str">
            <v>TUDOR 3</v>
          </cell>
          <cell r="H378">
            <v>237</v>
          </cell>
          <cell r="I378">
            <v>0</v>
          </cell>
          <cell r="J378">
            <v>1422</v>
          </cell>
          <cell r="K378">
            <v>7.5</v>
          </cell>
          <cell r="L378">
            <v>2</v>
          </cell>
          <cell r="M378">
            <v>1</v>
          </cell>
          <cell r="N378" t="str">
            <v>ingusta</v>
          </cell>
        </row>
        <row r="379">
          <cell r="A379">
            <v>10346</v>
          </cell>
          <cell r="B379">
            <v>1064</v>
          </cell>
          <cell r="C379" t="str">
            <v>Strada</v>
          </cell>
          <cell r="D379" t="str">
            <v>Sg. Maj. Ioan Roman</v>
          </cell>
          <cell r="E379" t="str">
            <v>Sg. Maj. Ioan Roman</v>
          </cell>
          <cell r="F379" t="str">
            <v>utca</v>
          </cell>
          <cell r="G379" t="str">
            <v>UNIRII</v>
          </cell>
          <cell r="H379">
            <v>375</v>
          </cell>
          <cell r="I379">
            <v>750</v>
          </cell>
          <cell r="J379">
            <v>2325</v>
          </cell>
          <cell r="K379">
            <v>7.5</v>
          </cell>
          <cell r="L379">
            <v>2</v>
          </cell>
          <cell r="M379">
            <v>1</v>
          </cell>
          <cell r="N379" t="str">
            <v>ingusta</v>
          </cell>
        </row>
        <row r="380">
          <cell r="A380">
            <v>10161</v>
          </cell>
          <cell r="B380">
            <v>1054</v>
          </cell>
          <cell r="C380" t="str">
            <v>Strada</v>
          </cell>
          <cell r="D380" t="str">
            <v>Sg. Maj. Ionel Giurchi</v>
          </cell>
          <cell r="E380" t="str">
            <v>Sg. Maj. Ionel Giurchi</v>
          </cell>
          <cell r="F380" t="str">
            <v>utca</v>
          </cell>
          <cell r="G380" t="str">
            <v>UNIRII</v>
          </cell>
          <cell r="H380">
            <v>515</v>
          </cell>
          <cell r="I380">
            <v>1030</v>
          </cell>
          <cell r="J380">
            <v>3090</v>
          </cell>
          <cell r="K380">
            <v>7.5</v>
          </cell>
          <cell r="L380">
            <v>2</v>
          </cell>
          <cell r="M380">
            <v>1</v>
          </cell>
          <cell r="N380" t="str">
            <v>ingusta</v>
          </cell>
        </row>
        <row r="381">
          <cell r="A381">
            <v>10047</v>
          </cell>
          <cell r="B381">
            <v>1082</v>
          </cell>
          <cell r="C381" t="str">
            <v>Strada</v>
          </cell>
          <cell r="D381" t="str">
            <v>sg. maj. Lazăr Blejnari</v>
          </cell>
          <cell r="E381" t="str">
            <v>sg. maj. Lazăr Blejnari</v>
          </cell>
          <cell r="F381" t="str">
            <v>utca</v>
          </cell>
          <cell r="G381" t="str">
            <v>UNIRII</v>
          </cell>
          <cell r="H381">
            <v>350</v>
          </cell>
          <cell r="I381">
            <v>700</v>
          </cell>
          <cell r="J381">
            <v>2100</v>
          </cell>
          <cell r="K381">
            <v>7.5</v>
          </cell>
          <cell r="L381">
            <v>2</v>
          </cell>
          <cell r="M381">
            <v>1</v>
          </cell>
          <cell r="N381" t="str">
            <v>ingusta</v>
          </cell>
        </row>
        <row r="382">
          <cell r="A382">
            <v>10342</v>
          </cell>
          <cell r="B382">
            <v>1120</v>
          </cell>
          <cell r="C382" t="str">
            <v>Strada</v>
          </cell>
          <cell r="D382" t="str">
            <v>Sg. Maj. Mircea Robu</v>
          </cell>
          <cell r="E382" t="str">
            <v>Sg. Maj. Mircea Robu</v>
          </cell>
          <cell r="F382" t="str">
            <v>utca</v>
          </cell>
          <cell r="G382" t="str">
            <v>UNIRII</v>
          </cell>
          <cell r="H382">
            <v>285</v>
          </cell>
          <cell r="I382">
            <v>570</v>
          </cell>
          <cell r="J382">
            <v>1710</v>
          </cell>
          <cell r="K382">
            <v>7.5</v>
          </cell>
          <cell r="L382">
            <v>2</v>
          </cell>
          <cell r="M382">
            <v>1</v>
          </cell>
          <cell r="N382" t="str">
            <v>ingusta</v>
          </cell>
        </row>
        <row r="383">
          <cell r="A383">
            <v>10370</v>
          </cell>
          <cell r="B383">
            <v>1218</v>
          </cell>
          <cell r="C383" t="str">
            <v>Calea</v>
          </cell>
          <cell r="D383" t="str">
            <v>Sighişoarei</v>
          </cell>
          <cell r="E383" t="str">
            <v>Segesvári</v>
          </cell>
          <cell r="F383" t="str">
            <v>út</v>
          </cell>
          <cell r="G383" t="str">
            <v>TUDOR 2</v>
          </cell>
          <cell r="H383">
            <v>4100</v>
          </cell>
          <cell r="I383">
            <v>2700</v>
          </cell>
          <cell r="J383">
            <v>36000</v>
          </cell>
          <cell r="K383" t="str">
            <v>trafic greu</v>
          </cell>
          <cell r="L383">
            <v>2</v>
          </cell>
          <cell r="M383">
            <v>1</v>
          </cell>
        </row>
        <row r="384">
          <cell r="A384">
            <v>10373</v>
          </cell>
          <cell r="B384">
            <v>1219</v>
          </cell>
          <cell r="C384" t="str">
            <v>Strada</v>
          </cell>
          <cell r="D384" t="str">
            <v>Sinaia</v>
          </cell>
          <cell r="E384" t="str">
            <v>Sinaia</v>
          </cell>
          <cell r="F384" t="str">
            <v>utca</v>
          </cell>
          <cell r="G384" t="str">
            <v>ALEEA CARPATI</v>
          </cell>
          <cell r="H384">
            <v>360</v>
          </cell>
          <cell r="I384">
            <v>1800</v>
          </cell>
          <cell r="J384">
            <v>4320</v>
          </cell>
          <cell r="K384" t="str">
            <v>trafic greu</v>
          </cell>
          <cell r="L384">
            <v>2</v>
          </cell>
          <cell r="M384">
            <v>2</v>
          </cell>
        </row>
        <row r="385">
          <cell r="A385">
            <v>10374</v>
          </cell>
          <cell r="B385">
            <v>1223</v>
          </cell>
          <cell r="C385" t="str">
            <v>Strada</v>
          </cell>
          <cell r="D385" t="str">
            <v>Siretului</v>
          </cell>
          <cell r="E385" t="str">
            <v>Szeret</v>
          </cell>
          <cell r="F385" t="str">
            <v>utca</v>
          </cell>
          <cell r="G385" t="str">
            <v>ADY ENDRE -LIBERTATII</v>
          </cell>
          <cell r="H385">
            <v>390</v>
          </cell>
          <cell r="I385">
            <v>1365</v>
          </cell>
          <cell r="J385">
            <v>2340</v>
          </cell>
          <cell r="K385">
            <v>7.5</v>
          </cell>
          <cell r="L385">
            <v>2</v>
          </cell>
          <cell r="M385">
            <v>1</v>
          </cell>
          <cell r="N385" t="str">
            <v>ingusta</v>
          </cell>
        </row>
        <row r="386">
          <cell r="A386">
            <v>10375</v>
          </cell>
          <cell r="B386">
            <v>1225</v>
          </cell>
          <cell r="C386" t="str">
            <v>Strada</v>
          </cell>
          <cell r="D386" t="str">
            <v>Sitarilor</v>
          </cell>
          <cell r="E386" t="str">
            <v>Szitás</v>
          </cell>
          <cell r="F386" t="str">
            <v>utca</v>
          </cell>
          <cell r="G386" t="str">
            <v>ADY ENDRE -LIBERTATII</v>
          </cell>
          <cell r="H386">
            <v>170</v>
          </cell>
          <cell r="I386">
            <v>340</v>
          </cell>
          <cell r="J386">
            <v>1020</v>
          </cell>
          <cell r="K386">
            <v>7.5</v>
          </cell>
          <cell r="L386">
            <v>2</v>
          </cell>
          <cell r="M386">
            <v>1</v>
          </cell>
          <cell r="N386" t="str">
            <v>ingusta</v>
          </cell>
        </row>
        <row r="387">
          <cell r="A387">
            <v>10376</v>
          </cell>
          <cell r="B387">
            <v>1226</v>
          </cell>
          <cell r="C387" t="str">
            <v>Strada</v>
          </cell>
          <cell r="D387" t="str">
            <v>Slatina</v>
          </cell>
          <cell r="E387" t="str">
            <v>Slatina</v>
          </cell>
          <cell r="F387" t="str">
            <v>utca</v>
          </cell>
          <cell r="G387" t="str">
            <v>1848</v>
          </cell>
          <cell r="H387">
            <v>300</v>
          </cell>
          <cell r="I387">
            <v>600</v>
          </cell>
          <cell r="J387">
            <v>1800</v>
          </cell>
          <cell r="K387">
            <v>7.5</v>
          </cell>
          <cell r="L387">
            <v>2</v>
          </cell>
          <cell r="M387">
            <v>1</v>
          </cell>
          <cell r="N387" t="str">
            <v>ingusta</v>
          </cell>
        </row>
        <row r="388">
          <cell r="A388">
            <v>10377</v>
          </cell>
          <cell r="B388">
            <v>1646</v>
          </cell>
          <cell r="C388" t="str">
            <v>Strada</v>
          </cell>
          <cell r="D388" t="str">
            <v>Sofia</v>
          </cell>
          <cell r="E388" t="str">
            <v>Szófia</v>
          </cell>
          <cell r="F388" t="str">
            <v>utca</v>
          </cell>
          <cell r="G388" t="str">
            <v>BELVEDERE</v>
          </cell>
          <cell r="H388">
            <v>280</v>
          </cell>
          <cell r="I388">
            <v>0</v>
          </cell>
          <cell r="J388">
            <v>0</v>
          </cell>
          <cell r="K388">
            <v>7.5</v>
          </cell>
          <cell r="L388">
            <v>2</v>
          </cell>
          <cell r="M388">
            <v>1</v>
          </cell>
        </row>
        <row r="389">
          <cell r="A389">
            <v>10396</v>
          </cell>
          <cell r="B389">
            <v>1227</v>
          </cell>
          <cell r="C389" t="str">
            <v>Strada</v>
          </cell>
          <cell r="D389" t="str">
            <v>Şoimilor</v>
          </cell>
          <cell r="E389" t="str">
            <v>Sólyom</v>
          </cell>
          <cell r="F389" t="str">
            <v>utca</v>
          </cell>
          <cell r="G389" t="str">
            <v>UNIRII</v>
          </cell>
          <cell r="H389">
            <v>265</v>
          </cell>
          <cell r="I389">
            <v>796</v>
          </cell>
          <cell r="J389">
            <v>1855</v>
          </cell>
          <cell r="K389">
            <v>7.5</v>
          </cell>
          <cell r="L389">
            <v>2</v>
          </cell>
          <cell r="M389">
            <v>1</v>
          </cell>
          <cell r="N389" t="str">
            <v>ingusta</v>
          </cell>
        </row>
        <row r="390">
          <cell r="A390">
            <v>10378</v>
          </cell>
          <cell r="B390">
            <v>1228</v>
          </cell>
          <cell r="C390" t="str">
            <v>Strada</v>
          </cell>
          <cell r="D390" t="str">
            <v>Solidarităţii</v>
          </cell>
          <cell r="E390" t="str">
            <v>Szolidaritás</v>
          </cell>
          <cell r="F390" t="str">
            <v>utca</v>
          </cell>
          <cell r="G390" t="str">
            <v>7 NOIEMBRIE</v>
          </cell>
          <cell r="H390">
            <v>190</v>
          </cell>
          <cell r="I390">
            <v>570</v>
          </cell>
          <cell r="J390">
            <v>1140</v>
          </cell>
          <cell r="K390">
            <v>7.5</v>
          </cell>
          <cell r="L390">
            <v>2</v>
          </cell>
          <cell r="M390">
            <v>1</v>
          </cell>
          <cell r="N390" t="str">
            <v>ingusta</v>
          </cell>
        </row>
        <row r="391">
          <cell r="A391">
            <v>10379</v>
          </cell>
          <cell r="B391">
            <v>1229</v>
          </cell>
          <cell r="C391" t="str">
            <v>Strada</v>
          </cell>
          <cell r="D391" t="str">
            <v>Someşului</v>
          </cell>
          <cell r="E391" t="str">
            <v>Szamos</v>
          </cell>
          <cell r="F391" t="str">
            <v>utca</v>
          </cell>
          <cell r="G391" t="str">
            <v>BALCESCU -ARMATEI</v>
          </cell>
          <cell r="H391">
            <v>625</v>
          </cell>
          <cell r="I391">
            <v>2830</v>
          </cell>
          <cell r="J391">
            <v>4275</v>
          </cell>
          <cell r="K391">
            <v>7.5</v>
          </cell>
          <cell r="L391">
            <v>2</v>
          </cell>
          <cell r="M391">
            <v>1</v>
          </cell>
          <cell r="N391" t="str">
            <v>ingusta</v>
          </cell>
        </row>
        <row r="392">
          <cell r="A392">
            <v>10380</v>
          </cell>
          <cell r="B392">
            <v>1230</v>
          </cell>
          <cell r="C392" t="str">
            <v>Strada</v>
          </cell>
          <cell r="D392" t="str">
            <v>Somnului</v>
          </cell>
          <cell r="E392" t="str">
            <v>Harcsa</v>
          </cell>
          <cell r="F392" t="str">
            <v>utca</v>
          </cell>
          <cell r="G392" t="str">
            <v>ADY ENDRE -LIBERTATII</v>
          </cell>
          <cell r="H392">
            <v>505</v>
          </cell>
          <cell r="I392">
            <v>808</v>
          </cell>
          <cell r="J392">
            <v>4798</v>
          </cell>
          <cell r="K392">
            <v>7.5</v>
          </cell>
          <cell r="L392">
            <v>2</v>
          </cell>
          <cell r="M392">
            <v>1</v>
          </cell>
        </row>
        <row r="393">
          <cell r="A393">
            <v>10381</v>
          </cell>
          <cell r="B393">
            <v>872</v>
          </cell>
          <cell r="C393" t="str">
            <v>Strada</v>
          </cell>
          <cell r="D393" t="str">
            <v>Spicului</v>
          </cell>
          <cell r="E393" t="str">
            <v>Kalász</v>
          </cell>
          <cell r="F393" t="str">
            <v>utca</v>
          </cell>
          <cell r="G393" t="str">
            <v>MURESENI - BUDIULUI - DOJA</v>
          </cell>
          <cell r="H393">
            <v>140</v>
          </cell>
          <cell r="I393">
            <v>280</v>
          </cell>
          <cell r="J393">
            <v>980</v>
          </cell>
          <cell r="K393">
            <v>7.5</v>
          </cell>
          <cell r="L393">
            <v>2</v>
          </cell>
          <cell r="M393">
            <v>1</v>
          </cell>
          <cell r="N393" t="str">
            <v>ingusta</v>
          </cell>
        </row>
        <row r="394">
          <cell r="A394">
            <v>10382</v>
          </cell>
          <cell r="B394">
            <v>1231</v>
          </cell>
          <cell r="C394" t="str">
            <v>Strada</v>
          </cell>
          <cell r="D394" t="str">
            <v>Spitalul Vechi</v>
          </cell>
          <cell r="E394" t="str">
            <v xml:space="preserve">Régi kórház </v>
          </cell>
          <cell r="F394" t="str">
            <v>utca</v>
          </cell>
          <cell r="G394" t="str">
            <v>CORNISA</v>
          </cell>
          <cell r="H394">
            <v>160</v>
          </cell>
          <cell r="I394">
            <v>415</v>
          </cell>
          <cell r="J394">
            <v>780</v>
          </cell>
          <cell r="K394">
            <v>7.5</v>
          </cell>
          <cell r="L394">
            <v>1</v>
          </cell>
          <cell r="M394">
            <v>1</v>
          </cell>
          <cell r="N394" t="str">
            <v>ingusta</v>
          </cell>
        </row>
        <row r="395">
          <cell r="A395">
            <v>10287</v>
          </cell>
          <cell r="B395">
            <v>1310</v>
          </cell>
          <cell r="C395" t="str">
            <v>Parc</v>
          </cell>
          <cell r="D395" t="str">
            <v>Sportiv Municipal</v>
          </cell>
          <cell r="E395" t="str">
            <v>Városi Sport</v>
          </cell>
          <cell r="F395" t="str">
            <v>liget</v>
          </cell>
          <cell r="G395" t="str">
            <v xml:space="preserve">CENTRALA </v>
          </cell>
          <cell r="H395">
            <v>0</v>
          </cell>
          <cell r="I395">
            <v>0</v>
          </cell>
          <cell r="J395">
            <v>0</v>
          </cell>
          <cell r="K395">
            <v>7.5</v>
          </cell>
          <cell r="L395">
            <v>1</v>
          </cell>
          <cell r="M395">
            <v>1</v>
          </cell>
          <cell r="N395" t="str">
            <v>ingusta</v>
          </cell>
        </row>
        <row r="396">
          <cell r="A396">
            <v>10397</v>
          </cell>
          <cell r="B396">
            <v>1233</v>
          </cell>
          <cell r="C396" t="str">
            <v>Strada</v>
          </cell>
          <cell r="D396" t="str">
            <v>Ștefan cel Mare</v>
          </cell>
          <cell r="E396" t="str">
            <v>Ştefan cel Mare</v>
          </cell>
          <cell r="F396" t="str">
            <v>utca</v>
          </cell>
          <cell r="G396" t="str">
            <v xml:space="preserve">CENTRALA </v>
          </cell>
          <cell r="H396">
            <v>300</v>
          </cell>
          <cell r="I396">
            <v>3217</v>
          </cell>
          <cell r="J396">
            <v>3788</v>
          </cell>
          <cell r="K396">
            <v>7.5</v>
          </cell>
          <cell r="L396">
            <v>2</v>
          </cell>
          <cell r="M396">
            <v>2</v>
          </cell>
        </row>
        <row r="397">
          <cell r="A397">
            <v>10090</v>
          </cell>
          <cell r="B397">
            <v>1234</v>
          </cell>
          <cell r="C397" t="str">
            <v>Strada</v>
          </cell>
          <cell r="D397" t="str">
            <v>Ştefan Cicio Pop</v>
          </cell>
          <cell r="E397" t="str">
            <v>Ştefan Cicio Pop</v>
          </cell>
          <cell r="F397" t="str">
            <v>utca</v>
          </cell>
          <cell r="G397" t="str">
            <v>UNIRII</v>
          </cell>
          <cell r="H397">
            <v>220</v>
          </cell>
          <cell r="I397">
            <v>660</v>
          </cell>
          <cell r="J397">
            <v>1320</v>
          </cell>
          <cell r="K397">
            <v>7.5</v>
          </cell>
          <cell r="L397">
            <v>1</v>
          </cell>
          <cell r="M397">
            <v>1</v>
          </cell>
          <cell r="N397" t="str">
            <v>ingusta</v>
          </cell>
          <cell r="O397" t="str">
            <v>partial sens dublu cu o singura banda</v>
          </cell>
        </row>
        <row r="398">
          <cell r="A398">
            <v>10384</v>
          </cell>
          <cell r="B398">
            <v>1235</v>
          </cell>
          <cell r="C398" t="str">
            <v>Strada</v>
          </cell>
          <cell r="D398" t="str">
            <v>Stejarului</v>
          </cell>
          <cell r="E398" t="str">
            <v>Tölgyfa</v>
          </cell>
          <cell r="F398" t="str">
            <v>utca</v>
          </cell>
          <cell r="G398" t="str">
            <v>7 NOIEMBRIE</v>
          </cell>
          <cell r="H398">
            <v>370</v>
          </cell>
          <cell r="I398">
            <v>555</v>
          </cell>
          <cell r="J398">
            <v>1665</v>
          </cell>
          <cell r="K398">
            <v>7.5</v>
          </cell>
          <cell r="L398">
            <v>2</v>
          </cell>
          <cell r="M398">
            <v>1</v>
          </cell>
          <cell r="N398" t="str">
            <v>ingusta</v>
          </cell>
        </row>
        <row r="399">
          <cell r="A399">
            <v>10385</v>
          </cell>
          <cell r="B399">
            <v>1236</v>
          </cell>
          <cell r="C399" t="str">
            <v>Pasaj</v>
          </cell>
          <cell r="D399" t="str">
            <v>Stelelor</v>
          </cell>
          <cell r="E399" t="str">
            <v>Csillag</v>
          </cell>
          <cell r="F399" t="str">
            <v>köz</v>
          </cell>
          <cell r="G399" t="str">
            <v xml:space="preserve">CENTRALA </v>
          </cell>
          <cell r="H399">
            <v>240</v>
          </cell>
          <cell r="I399">
            <v>672</v>
          </cell>
          <cell r="J399">
            <v>1368</v>
          </cell>
          <cell r="K399">
            <v>7.5</v>
          </cell>
          <cell r="L399">
            <v>1</v>
          </cell>
          <cell r="M399">
            <v>1</v>
          </cell>
          <cell r="N399" t="str">
            <v>ingusta</v>
          </cell>
        </row>
        <row r="400">
          <cell r="A400">
            <v>10386</v>
          </cell>
          <cell r="B400">
            <v>1238</v>
          </cell>
          <cell r="C400" t="str">
            <v>Strada</v>
          </cell>
          <cell r="D400" t="str">
            <v>Strâmbă</v>
          </cell>
          <cell r="E400" t="str">
            <v>Görbe</v>
          </cell>
          <cell r="F400" t="str">
            <v>utca</v>
          </cell>
          <cell r="G400" t="str">
            <v xml:space="preserve">CENTRALA </v>
          </cell>
          <cell r="H400">
            <v>520</v>
          </cell>
          <cell r="I400">
            <v>1454</v>
          </cell>
          <cell r="J400">
            <v>2940</v>
          </cell>
          <cell r="K400">
            <v>7.5</v>
          </cell>
          <cell r="L400">
            <v>2</v>
          </cell>
          <cell r="M400">
            <v>1</v>
          </cell>
          <cell r="N400" t="str">
            <v>ingusta</v>
          </cell>
        </row>
        <row r="401">
          <cell r="A401">
            <v>10387</v>
          </cell>
          <cell r="B401">
            <v>1239</v>
          </cell>
          <cell r="C401" t="str">
            <v>Strada</v>
          </cell>
          <cell r="D401" t="str">
            <v>Subpădure</v>
          </cell>
          <cell r="E401" t="str">
            <v>Erdőalja</v>
          </cell>
          <cell r="F401" t="str">
            <v>utca</v>
          </cell>
          <cell r="G401" t="str">
            <v>CORNEȘTI</v>
          </cell>
          <cell r="H401">
            <v>300</v>
          </cell>
          <cell r="I401">
            <v>0</v>
          </cell>
          <cell r="J401">
            <v>2100</v>
          </cell>
          <cell r="K401">
            <v>7.5</v>
          </cell>
          <cell r="L401">
            <v>2</v>
          </cell>
          <cell r="M401">
            <v>1</v>
          </cell>
          <cell r="N401" t="str">
            <v>ingusta</v>
          </cell>
        </row>
        <row r="402">
          <cell r="A402">
            <v>10388</v>
          </cell>
          <cell r="B402">
            <v>1240</v>
          </cell>
          <cell r="C402" t="str">
            <v>Strada</v>
          </cell>
          <cell r="D402" t="str">
            <v>Substejeriş</v>
          </cell>
          <cell r="E402" t="str">
            <v>Cserealja</v>
          </cell>
          <cell r="F402" t="str">
            <v>utca</v>
          </cell>
          <cell r="G402" t="str">
            <v>TUDOR 1</v>
          </cell>
          <cell r="H402">
            <v>525</v>
          </cell>
          <cell r="I402">
            <v>550</v>
          </cell>
          <cell r="J402">
            <v>3910</v>
          </cell>
          <cell r="K402">
            <v>7.5</v>
          </cell>
          <cell r="L402">
            <v>2</v>
          </cell>
          <cell r="M402">
            <v>1</v>
          </cell>
          <cell r="N402" t="str">
            <v>ingusta</v>
          </cell>
        </row>
        <row r="403">
          <cell r="A403">
            <v>10389</v>
          </cell>
          <cell r="B403">
            <v>1241</v>
          </cell>
          <cell r="C403" t="str">
            <v>Strada</v>
          </cell>
          <cell r="D403" t="str">
            <v>Suceava</v>
          </cell>
          <cell r="E403" t="str">
            <v>Szucsáva</v>
          </cell>
          <cell r="F403" t="str">
            <v>utca</v>
          </cell>
          <cell r="G403" t="str">
            <v>1848</v>
          </cell>
          <cell r="H403">
            <v>340</v>
          </cell>
          <cell r="I403">
            <v>1768</v>
          </cell>
          <cell r="J403">
            <v>2040</v>
          </cell>
          <cell r="K403">
            <v>7.5</v>
          </cell>
          <cell r="L403">
            <v>2</v>
          </cell>
          <cell r="M403">
            <v>1</v>
          </cell>
          <cell r="N403" t="str">
            <v>ingusta</v>
          </cell>
        </row>
        <row r="404">
          <cell r="A404">
            <v>10390</v>
          </cell>
          <cell r="B404">
            <v>1242</v>
          </cell>
          <cell r="C404" t="str">
            <v>Strada</v>
          </cell>
          <cell r="D404" t="str">
            <v>Sudului</v>
          </cell>
          <cell r="E404" t="str">
            <v>Déli</v>
          </cell>
          <cell r="F404" t="str">
            <v>utca</v>
          </cell>
          <cell r="G404" t="str">
            <v>MURESENI - BUDIULUI - DOJA</v>
          </cell>
          <cell r="H404">
            <v>250</v>
          </cell>
          <cell r="I404">
            <v>250</v>
          </cell>
          <cell r="J404">
            <v>1500</v>
          </cell>
          <cell r="K404">
            <v>7.5</v>
          </cell>
          <cell r="L404">
            <v>2</v>
          </cell>
          <cell r="M404">
            <v>1</v>
          </cell>
        </row>
        <row r="405">
          <cell r="A405">
            <v>10398</v>
          </cell>
          <cell r="B405">
            <v>1243</v>
          </cell>
          <cell r="C405" t="str">
            <v>Strada</v>
          </cell>
          <cell r="D405" t="str">
            <v>Șurianu</v>
          </cell>
          <cell r="E405" t="str">
            <v>Surján</v>
          </cell>
          <cell r="F405" t="str">
            <v>utca</v>
          </cell>
          <cell r="G405" t="str">
            <v>1848</v>
          </cell>
          <cell r="H405">
            <v>235</v>
          </cell>
          <cell r="I405">
            <v>1152</v>
          </cell>
          <cell r="J405">
            <v>1410</v>
          </cell>
          <cell r="K405">
            <v>7.5</v>
          </cell>
          <cell r="L405">
            <v>2</v>
          </cell>
          <cell r="M405">
            <v>1</v>
          </cell>
          <cell r="N405" t="str">
            <v>ingusta</v>
          </cell>
        </row>
        <row r="406">
          <cell r="A406">
            <v>10391</v>
          </cell>
          <cell r="B406">
            <v>1244</v>
          </cell>
          <cell r="C406" t="str">
            <v>Strada</v>
          </cell>
          <cell r="D406" t="str">
            <v>Széchenyi István</v>
          </cell>
          <cell r="E406" t="str">
            <v>Széchenyi István</v>
          </cell>
          <cell r="F406" t="str">
            <v>utca</v>
          </cell>
          <cell r="G406" t="str">
            <v>1848</v>
          </cell>
          <cell r="H406">
            <v>515</v>
          </cell>
          <cell r="I406">
            <v>1878</v>
          </cell>
          <cell r="J406">
            <v>3090</v>
          </cell>
          <cell r="K406">
            <v>7.5</v>
          </cell>
          <cell r="L406">
            <v>2</v>
          </cell>
          <cell r="M406">
            <v>1</v>
          </cell>
          <cell r="N406" t="str">
            <v>ingusta</v>
          </cell>
        </row>
        <row r="407">
          <cell r="A407">
            <v>10392</v>
          </cell>
          <cell r="B407">
            <v>1499</v>
          </cell>
          <cell r="C407" t="str">
            <v>Strada</v>
          </cell>
          <cell r="D407" t="str">
            <v>Szotyori József</v>
          </cell>
          <cell r="E407" t="str">
            <v>Szotyori József</v>
          </cell>
          <cell r="F407" t="str">
            <v>utca</v>
          </cell>
          <cell r="G407" t="str">
            <v>UNIRII</v>
          </cell>
          <cell r="H407">
            <v>380</v>
          </cell>
          <cell r="I407">
            <v>0</v>
          </cell>
          <cell r="J407">
            <v>2736</v>
          </cell>
          <cell r="K407">
            <v>7.5</v>
          </cell>
          <cell r="L407">
            <v>2</v>
          </cell>
          <cell r="M407">
            <v>1</v>
          </cell>
          <cell r="N407" t="str">
            <v>ingusta</v>
          </cell>
        </row>
        <row r="408">
          <cell r="A408">
            <v>10399</v>
          </cell>
          <cell r="B408">
            <v>1246</v>
          </cell>
          <cell r="C408" t="str">
            <v>Strada</v>
          </cell>
          <cell r="D408" t="str">
            <v>Tamás Ernő</v>
          </cell>
          <cell r="E408" t="str">
            <v>Tamás Ernő</v>
          </cell>
          <cell r="F408" t="str">
            <v>utca</v>
          </cell>
          <cell r="G408" t="str">
            <v>ADY ENDRE -LIBERTATII</v>
          </cell>
          <cell r="H408">
            <v>320</v>
          </cell>
          <cell r="I408">
            <v>640</v>
          </cell>
          <cell r="J408">
            <v>2560</v>
          </cell>
          <cell r="K408" t="str">
            <v>trafic greu</v>
          </cell>
          <cell r="L408">
            <v>2</v>
          </cell>
          <cell r="M408">
            <v>1</v>
          </cell>
        </row>
        <row r="409">
          <cell r="A409">
            <v>10401</v>
          </cell>
          <cell r="B409">
            <v>1251</v>
          </cell>
          <cell r="C409" t="str">
            <v>Aleea</v>
          </cell>
          <cell r="D409" t="str">
            <v>Tâmplarilor</v>
          </cell>
          <cell r="E409" t="str">
            <v>Asztalos</v>
          </cell>
          <cell r="F409" t="str">
            <v>sétány</v>
          </cell>
          <cell r="G409" t="str">
            <v>7 NOIEMBRIE</v>
          </cell>
          <cell r="H409">
            <v>198</v>
          </cell>
          <cell r="I409">
            <v>317</v>
          </cell>
          <cell r="J409">
            <v>1188</v>
          </cell>
          <cell r="K409">
            <v>7.5</v>
          </cell>
          <cell r="L409">
            <v>1</v>
          </cell>
          <cell r="M409">
            <v>1</v>
          </cell>
          <cell r="N409" t="str">
            <v>ingusta</v>
          </cell>
        </row>
        <row r="410">
          <cell r="A410">
            <v>10402</v>
          </cell>
          <cell r="B410">
            <v>1253</v>
          </cell>
          <cell r="C410" t="str">
            <v>Strada</v>
          </cell>
          <cell r="D410" t="str">
            <v>Târgului</v>
          </cell>
          <cell r="E410" t="str">
            <v>Sáros</v>
          </cell>
          <cell r="F410" t="str">
            <v>utca</v>
          </cell>
          <cell r="G410" t="str">
            <v xml:space="preserve">CENTRALA </v>
          </cell>
          <cell r="H410">
            <v>245</v>
          </cell>
          <cell r="I410">
            <v>666</v>
          </cell>
          <cell r="J410">
            <v>1299</v>
          </cell>
          <cell r="K410">
            <v>7.5</v>
          </cell>
          <cell r="L410">
            <v>1</v>
          </cell>
          <cell r="M410">
            <v>1</v>
          </cell>
          <cell r="N410" t="str">
            <v>ingusta</v>
          </cell>
        </row>
        <row r="411">
          <cell r="A411">
            <v>10403</v>
          </cell>
          <cell r="B411">
            <v>1254</v>
          </cell>
          <cell r="C411" t="str">
            <v>Strada</v>
          </cell>
          <cell r="D411" t="str">
            <v>Târnavei</v>
          </cell>
          <cell r="E411" t="str">
            <v>Küküllő</v>
          </cell>
          <cell r="F411" t="str">
            <v>utca</v>
          </cell>
          <cell r="G411" t="str">
            <v>7 NOIEMBRIE</v>
          </cell>
          <cell r="H411">
            <v>65</v>
          </cell>
          <cell r="I411">
            <v>130</v>
          </cell>
          <cell r="J411">
            <v>468</v>
          </cell>
          <cell r="K411">
            <v>7.5</v>
          </cell>
          <cell r="L411">
            <v>2</v>
          </cell>
          <cell r="M411">
            <v>1</v>
          </cell>
          <cell r="N411" t="str">
            <v>ingusta</v>
          </cell>
        </row>
        <row r="412">
          <cell r="A412">
            <v>10400</v>
          </cell>
          <cell r="B412">
            <v>1500</v>
          </cell>
          <cell r="C412" t="str">
            <v>Strada</v>
          </cell>
          <cell r="D412" t="str">
            <v>Tazlăului</v>
          </cell>
          <cell r="E412" t="str">
            <v>Tázló</v>
          </cell>
          <cell r="F412" t="str">
            <v>utca</v>
          </cell>
          <cell r="G412" t="str">
            <v>MURESENI - BUDIULUI - DOJA</v>
          </cell>
          <cell r="H412">
            <v>77</v>
          </cell>
          <cell r="I412">
            <v>0</v>
          </cell>
          <cell r="J412">
            <v>274</v>
          </cell>
          <cell r="K412">
            <v>7.5</v>
          </cell>
          <cell r="L412">
            <v>2</v>
          </cell>
          <cell r="M412">
            <v>1</v>
          </cell>
          <cell r="N412" t="str">
            <v>ingusta</v>
          </cell>
        </row>
        <row r="413">
          <cell r="A413">
            <v>10404</v>
          </cell>
          <cell r="B413">
            <v>1247</v>
          </cell>
          <cell r="C413" t="str">
            <v>Piața</v>
          </cell>
          <cell r="D413" t="str">
            <v>Teatrului</v>
          </cell>
          <cell r="E413" t="str">
            <v>Színház</v>
          </cell>
          <cell r="F413" t="str">
            <v>tér</v>
          </cell>
          <cell r="G413" t="str">
            <v xml:space="preserve">CENTRALA </v>
          </cell>
          <cell r="H413">
            <v>655</v>
          </cell>
          <cell r="I413">
            <v>8120</v>
          </cell>
          <cell r="J413">
            <v>6940</v>
          </cell>
          <cell r="K413">
            <v>7.5</v>
          </cell>
          <cell r="L413">
            <v>1</v>
          </cell>
          <cell r="M413">
            <v>1</v>
          </cell>
          <cell r="N413" t="str">
            <v>ingusta</v>
          </cell>
        </row>
        <row r="414">
          <cell r="A414">
            <v>10405</v>
          </cell>
          <cell r="B414">
            <v>1248</v>
          </cell>
          <cell r="C414" t="str">
            <v>Strada</v>
          </cell>
          <cell r="D414" t="str">
            <v>Teilor</v>
          </cell>
          <cell r="E414" t="str">
            <v>Hársfa</v>
          </cell>
          <cell r="F414" t="str">
            <v>utca</v>
          </cell>
          <cell r="G414" t="str">
            <v>TUDOR 1</v>
          </cell>
          <cell r="H414">
            <v>70</v>
          </cell>
          <cell r="I414">
            <v>88</v>
          </cell>
          <cell r="J414">
            <v>508</v>
          </cell>
          <cell r="K414">
            <v>7.5</v>
          </cell>
          <cell r="L414">
            <v>2</v>
          </cell>
          <cell r="M414">
            <v>1</v>
          </cell>
          <cell r="N414" t="str">
            <v>ingusta</v>
          </cell>
        </row>
        <row r="415">
          <cell r="A415">
            <v>10406</v>
          </cell>
          <cell r="B415">
            <v>1249</v>
          </cell>
          <cell r="C415" t="str">
            <v>Strada</v>
          </cell>
          <cell r="D415" t="str">
            <v>Teleki Sámuel</v>
          </cell>
          <cell r="E415" t="str">
            <v>Teleki Sámuel</v>
          </cell>
          <cell r="F415" t="str">
            <v>utca</v>
          </cell>
          <cell r="G415" t="str">
            <v>CORNEȘTI</v>
          </cell>
          <cell r="H415">
            <v>625</v>
          </cell>
          <cell r="I415">
            <v>0</v>
          </cell>
          <cell r="J415">
            <v>1230</v>
          </cell>
          <cell r="K415">
            <v>7.5</v>
          </cell>
          <cell r="L415">
            <v>2</v>
          </cell>
          <cell r="M415">
            <v>1</v>
          </cell>
          <cell r="N415" t="str">
            <v>ingusta</v>
          </cell>
        </row>
        <row r="416">
          <cell r="A416">
            <v>10422</v>
          </cell>
          <cell r="B416">
            <v>1250</v>
          </cell>
          <cell r="C416" t="str">
            <v>Strada</v>
          </cell>
          <cell r="D416" t="str">
            <v>Ţesătorilor</v>
          </cell>
          <cell r="E416" t="str">
            <v>Takács</v>
          </cell>
          <cell r="F416" t="str">
            <v>utca</v>
          </cell>
          <cell r="G416" t="str">
            <v>ADY ENDRE -LIBERTATII</v>
          </cell>
          <cell r="H416">
            <v>180</v>
          </cell>
          <cell r="I416">
            <v>720</v>
          </cell>
          <cell r="J416">
            <v>1080</v>
          </cell>
          <cell r="K416">
            <v>7.5</v>
          </cell>
          <cell r="L416">
            <v>2</v>
          </cell>
          <cell r="M416">
            <v>1</v>
          </cell>
          <cell r="N416" t="str">
            <v>ingusta</v>
          </cell>
        </row>
        <row r="417">
          <cell r="A417">
            <v>10407</v>
          </cell>
          <cell r="B417">
            <v>867</v>
          </cell>
          <cell r="C417" t="str">
            <v>Strada</v>
          </cell>
          <cell r="D417" t="str">
            <v>Timişului</v>
          </cell>
          <cell r="E417" t="str">
            <v>Temes</v>
          </cell>
          <cell r="F417" t="str">
            <v>utca</v>
          </cell>
          <cell r="G417" t="str">
            <v>MURESENI - BUDIULUI - DOJA</v>
          </cell>
          <cell r="H417">
            <v>140</v>
          </cell>
          <cell r="I417">
            <v>280</v>
          </cell>
          <cell r="J417">
            <v>1092</v>
          </cell>
          <cell r="K417">
            <v>7.5</v>
          </cell>
          <cell r="L417">
            <v>2</v>
          </cell>
          <cell r="M417">
            <v>1</v>
          </cell>
          <cell r="N417" t="str">
            <v>ingusta</v>
          </cell>
        </row>
        <row r="418">
          <cell r="A418">
            <v>10408</v>
          </cell>
          <cell r="B418">
            <v>1252</v>
          </cell>
          <cell r="C418" t="str">
            <v>Strada</v>
          </cell>
          <cell r="D418" t="str">
            <v>Tineretului</v>
          </cell>
          <cell r="E418" t="str">
            <v>Ifjúság</v>
          </cell>
          <cell r="F418" t="str">
            <v>utca</v>
          </cell>
          <cell r="G418" t="str">
            <v xml:space="preserve">CENTRALA </v>
          </cell>
          <cell r="H418">
            <v>152</v>
          </cell>
          <cell r="I418">
            <v>745</v>
          </cell>
          <cell r="J418">
            <v>912</v>
          </cell>
          <cell r="K418">
            <v>7.5</v>
          </cell>
          <cell r="L418">
            <v>1</v>
          </cell>
          <cell r="M418">
            <v>1</v>
          </cell>
          <cell r="N418" t="str">
            <v>ingusta</v>
          </cell>
        </row>
        <row r="419">
          <cell r="A419">
            <v>10409</v>
          </cell>
          <cell r="B419">
            <v>1255</v>
          </cell>
          <cell r="C419" t="str">
            <v>Strada</v>
          </cell>
          <cell r="D419" t="str">
            <v>Tisei</v>
          </cell>
          <cell r="E419" t="str">
            <v>Tisza</v>
          </cell>
          <cell r="F419" t="str">
            <v>utca</v>
          </cell>
          <cell r="G419" t="str">
            <v>UNIRII</v>
          </cell>
          <cell r="H419">
            <v>600</v>
          </cell>
          <cell r="I419">
            <v>1800</v>
          </cell>
          <cell r="J419">
            <v>4500</v>
          </cell>
          <cell r="K419" t="str">
            <v>trafic greu</v>
          </cell>
          <cell r="L419">
            <v>1</v>
          </cell>
          <cell r="M419">
            <v>2</v>
          </cell>
          <cell r="O419" t="str">
            <v>partial sens dublu cu doua benzi</v>
          </cell>
        </row>
        <row r="420">
          <cell r="A420">
            <v>10410</v>
          </cell>
          <cell r="B420">
            <v>1256</v>
          </cell>
          <cell r="C420" t="str">
            <v>Strada</v>
          </cell>
          <cell r="D420" t="str">
            <v>Toamnei</v>
          </cell>
          <cell r="E420" t="str">
            <v>Ősz</v>
          </cell>
          <cell r="F420" t="str">
            <v>utca</v>
          </cell>
          <cell r="G420" t="str">
            <v>MURESENI - BUDIULUI - DOJA</v>
          </cell>
          <cell r="H420">
            <v>505</v>
          </cell>
          <cell r="I420">
            <v>1010</v>
          </cell>
          <cell r="J420">
            <v>3283</v>
          </cell>
          <cell r="K420">
            <v>7.5</v>
          </cell>
          <cell r="L420">
            <v>2</v>
          </cell>
          <cell r="M420">
            <v>1</v>
          </cell>
        </row>
        <row r="421">
          <cell r="A421">
            <v>10413</v>
          </cell>
          <cell r="B421">
            <v>1259</v>
          </cell>
          <cell r="C421" t="str">
            <v>Piața</v>
          </cell>
          <cell r="D421" t="str">
            <v>Trandafirilor</v>
          </cell>
          <cell r="E421" t="str">
            <v>Rózsák</v>
          </cell>
          <cell r="F421" t="str">
            <v>tere</v>
          </cell>
          <cell r="G421" t="str">
            <v xml:space="preserve">CENTRALA </v>
          </cell>
          <cell r="H421">
            <v>571</v>
          </cell>
          <cell r="I421">
            <v>14111</v>
          </cell>
          <cell r="J421">
            <v>11289</v>
          </cell>
          <cell r="K421">
            <v>7.5</v>
          </cell>
          <cell r="L421">
            <v>2</v>
          </cell>
          <cell r="M421">
            <v>2</v>
          </cell>
        </row>
        <row r="422">
          <cell r="A422">
            <v>10414</v>
          </cell>
          <cell r="B422">
            <v>1260</v>
          </cell>
          <cell r="C422" t="str">
            <v>Strada</v>
          </cell>
          <cell r="D422" t="str">
            <v>Transilvania</v>
          </cell>
          <cell r="E422" t="str">
            <v>Erdély</v>
          </cell>
          <cell r="F422" t="str">
            <v>utca</v>
          </cell>
          <cell r="G422" t="str">
            <v>TUDOR 2</v>
          </cell>
          <cell r="H422">
            <v>950</v>
          </cell>
          <cell r="I422">
            <v>2100</v>
          </cell>
          <cell r="J422">
            <v>6680</v>
          </cell>
          <cell r="K422">
            <v>7.5</v>
          </cell>
          <cell r="L422">
            <v>1</v>
          </cell>
          <cell r="M422">
            <v>1</v>
          </cell>
          <cell r="N422" t="str">
            <v>ingusta</v>
          </cell>
        </row>
        <row r="423">
          <cell r="A423">
            <v>10415</v>
          </cell>
          <cell r="B423">
            <v>1261</v>
          </cell>
          <cell r="C423" t="str">
            <v>Strada</v>
          </cell>
          <cell r="D423" t="str">
            <v>Trébely</v>
          </cell>
          <cell r="E423" t="str">
            <v>Trébely</v>
          </cell>
          <cell r="F423" t="str">
            <v>utca</v>
          </cell>
          <cell r="G423" t="str">
            <v>CORNEȘTI</v>
          </cell>
          <cell r="H423">
            <v>1215</v>
          </cell>
          <cell r="I423">
            <v>1079</v>
          </cell>
          <cell r="J423">
            <v>5656</v>
          </cell>
          <cell r="K423">
            <v>7.5</v>
          </cell>
          <cell r="L423">
            <v>2</v>
          </cell>
          <cell r="M423">
            <v>1</v>
          </cell>
          <cell r="N423" t="str">
            <v>ingusta</v>
          </cell>
        </row>
        <row r="424">
          <cell r="A424">
            <v>10416</v>
          </cell>
          <cell r="B424">
            <v>1501</v>
          </cell>
          <cell r="C424" t="str">
            <v>Strada</v>
          </cell>
          <cell r="D424" t="str">
            <v>Treierişului</v>
          </cell>
          <cell r="E424" t="str">
            <v>Cséplés</v>
          </cell>
          <cell r="F424" t="str">
            <v>utca</v>
          </cell>
          <cell r="G424" t="str">
            <v>MURESENI - BUDIULUI - DOJA</v>
          </cell>
          <cell r="H424">
            <v>50</v>
          </cell>
          <cell r="I424">
            <v>50</v>
          </cell>
          <cell r="J424">
            <v>300</v>
          </cell>
          <cell r="K424">
            <v>7.5</v>
          </cell>
          <cell r="L424">
            <v>2</v>
          </cell>
          <cell r="M424">
            <v>1</v>
          </cell>
          <cell r="N424" t="str">
            <v>ingusta</v>
          </cell>
        </row>
        <row r="425">
          <cell r="A425">
            <v>10417</v>
          </cell>
          <cell r="B425">
            <v>1262</v>
          </cell>
          <cell r="C425" t="str">
            <v>Strada</v>
          </cell>
          <cell r="D425" t="str">
            <v>Trifoiului</v>
          </cell>
          <cell r="E425" t="str">
            <v>Lóhere</v>
          </cell>
          <cell r="F425" t="str">
            <v>utca</v>
          </cell>
          <cell r="G425" t="str">
            <v>UNIRII</v>
          </cell>
          <cell r="H425">
            <v>120</v>
          </cell>
          <cell r="I425">
            <v>120</v>
          </cell>
          <cell r="J425">
            <v>720</v>
          </cell>
          <cell r="K425">
            <v>7.5</v>
          </cell>
          <cell r="L425">
            <v>2</v>
          </cell>
          <cell r="M425">
            <v>1</v>
          </cell>
          <cell r="N425" t="str">
            <v>ingusta</v>
          </cell>
        </row>
        <row r="426">
          <cell r="A426">
            <v>10418</v>
          </cell>
          <cell r="B426">
            <v>1263</v>
          </cell>
          <cell r="C426" t="str">
            <v>Strada</v>
          </cell>
          <cell r="D426" t="str">
            <v>Trotușului</v>
          </cell>
          <cell r="E426" t="str">
            <v>Tatros</v>
          </cell>
          <cell r="F426" t="str">
            <v>utca</v>
          </cell>
          <cell r="G426" t="str">
            <v>BALCESCU -ARMATEI</v>
          </cell>
          <cell r="H426">
            <v>185</v>
          </cell>
          <cell r="I426">
            <v>630</v>
          </cell>
          <cell r="J426">
            <v>1110</v>
          </cell>
          <cell r="K426">
            <v>7.5</v>
          </cell>
          <cell r="L426">
            <v>1</v>
          </cell>
          <cell r="M426">
            <v>1</v>
          </cell>
          <cell r="N426" t="str">
            <v>ingusta</v>
          </cell>
        </row>
        <row r="427">
          <cell r="A427">
            <v>10443</v>
          </cell>
          <cell r="B427">
            <v>1699</v>
          </cell>
          <cell r="C427" t="str">
            <v>Strada</v>
          </cell>
          <cell r="D427" t="str">
            <v>Tudor Vladimirescu</v>
          </cell>
          <cell r="E427" t="str">
            <v>Tudor Vladimirescu</v>
          </cell>
          <cell r="F427" t="str">
            <v>utca</v>
          </cell>
          <cell r="G427" t="str">
            <v xml:space="preserve">CENTRALA </v>
          </cell>
          <cell r="H427">
            <v>4553</v>
          </cell>
          <cell r="I427">
            <v>13659</v>
          </cell>
          <cell r="J427">
            <v>24195</v>
          </cell>
          <cell r="K427">
            <v>7.5</v>
          </cell>
          <cell r="L427">
            <v>2</v>
          </cell>
          <cell r="M427">
            <v>1</v>
          </cell>
          <cell r="N427" t="str">
            <v>ingusta</v>
          </cell>
        </row>
        <row r="428">
          <cell r="A428">
            <v>10419</v>
          </cell>
          <cell r="B428">
            <v>1265</v>
          </cell>
          <cell r="C428" t="str">
            <v>Strada</v>
          </cell>
          <cell r="D428" t="str">
            <v>Turnu Roșu</v>
          </cell>
          <cell r="E428" t="str">
            <v>Vöröstoronyi</v>
          </cell>
          <cell r="F428" t="str">
            <v>utca</v>
          </cell>
          <cell r="G428" t="str">
            <v>1848</v>
          </cell>
          <cell r="H428">
            <v>100</v>
          </cell>
          <cell r="I428">
            <v>250</v>
          </cell>
          <cell r="J428">
            <v>600</v>
          </cell>
          <cell r="K428">
            <v>7.5</v>
          </cell>
          <cell r="L428">
            <v>2</v>
          </cell>
          <cell r="M428">
            <v>1</v>
          </cell>
          <cell r="N428" t="str">
            <v>ingusta</v>
          </cell>
        </row>
        <row r="429">
          <cell r="A429">
            <v>10420</v>
          </cell>
          <cell r="B429">
            <v>1266</v>
          </cell>
          <cell r="C429" t="str">
            <v>Strada</v>
          </cell>
          <cell r="D429" t="str">
            <v>Turzii</v>
          </cell>
          <cell r="E429" t="str">
            <v>Tordai</v>
          </cell>
          <cell r="F429" t="str">
            <v>utca</v>
          </cell>
          <cell r="G429" t="str">
            <v>MURESENI - BUDIULUI - DOJA</v>
          </cell>
          <cell r="H429">
            <v>190</v>
          </cell>
          <cell r="I429">
            <v>285</v>
          </cell>
          <cell r="J429">
            <v>1102</v>
          </cell>
          <cell r="K429">
            <v>7.5</v>
          </cell>
          <cell r="L429">
            <v>1</v>
          </cell>
          <cell r="M429">
            <v>1</v>
          </cell>
          <cell r="N429" t="str">
            <v>ingusta</v>
          </cell>
        </row>
        <row r="430">
          <cell r="A430">
            <v>10421</v>
          </cell>
          <cell r="B430">
            <v>1267</v>
          </cell>
          <cell r="C430" t="str">
            <v>Strada</v>
          </cell>
          <cell r="D430" t="str">
            <v>Tușnad</v>
          </cell>
          <cell r="E430" t="str">
            <v>Tusnád</v>
          </cell>
          <cell r="F430" t="str">
            <v>utca</v>
          </cell>
          <cell r="G430" t="str">
            <v xml:space="preserve">CENTRALA </v>
          </cell>
          <cell r="H430">
            <v>158</v>
          </cell>
          <cell r="I430">
            <v>891</v>
          </cell>
          <cell r="J430">
            <v>948</v>
          </cell>
          <cell r="K430">
            <v>7.5</v>
          </cell>
          <cell r="L430">
            <v>1</v>
          </cell>
          <cell r="M430">
            <v>1</v>
          </cell>
          <cell r="N430" t="str">
            <v>ingusta</v>
          </cell>
        </row>
        <row r="431">
          <cell r="A431">
            <v>10423</v>
          </cell>
          <cell r="B431">
            <v>1268</v>
          </cell>
          <cell r="C431" t="str">
            <v>Strada</v>
          </cell>
          <cell r="D431" t="str">
            <v>Ulciorului</v>
          </cell>
          <cell r="E431" t="str">
            <v>Köcsög</v>
          </cell>
          <cell r="F431" t="str">
            <v>utca</v>
          </cell>
          <cell r="G431" t="str">
            <v>CORNEȘTI</v>
          </cell>
          <cell r="H431">
            <v>115</v>
          </cell>
          <cell r="I431">
            <v>438</v>
          </cell>
          <cell r="J431">
            <v>690</v>
          </cell>
          <cell r="K431">
            <v>7.5</v>
          </cell>
          <cell r="L431">
            <v>2</v>
          </cell>
          <cell r="M431">
            <v>1</v>
          </cell>
          <cell r="N431" t="str">
            <v>ingusta</v>
          </cell>
        </row>
        <row r="432">
          <cell r="A432">
            <v>10424</v>
          </cell>
          <cell r="B432">
            <v>1269</v>
          </cell>
          <cell r="C432" t="str">
            <v>Piața</v>
          </cell>
          <cell r="D432" t="str">
            <v>Unirii</v>
          </cell>
          <cell r="E432" t="str">
            <v>Egyesülés</v>
          </cell>
          <cell r="F432" t="str">
            <v>tér</v>
          </cell>
          <cell r="G432" t="str">
            <v xml:space="preserve">CENTRALA </v>
          </cell>
          <cell r="H432">
            <v>130</v>
          </cell>
          <cell r="I432">
            <v>182</v>
          </cell>
          <cell r="J432">
            <v>780</v>
          </cell>
          <cell r="K432">
            <v>7.5</v>
          </cell>
          <cell r="L432">
            <v>1</v>
          </cell>
          <cell r="M432">
            <v>1</v>
          </cell>
          <cell r="N432" t="str">
            <v>ingusta</v>
          </cell>
        </row>
        <row r="433">
          <cell r="A433">
            <v>10425</v>
          </cell>
          <cell r="B433">
            <v>1530</v>
          </cell>
          <cell r="C433" t="str">
            <v>Strada</v>
          </cell>
          <cell r="D433" t="str">
            <v>Unităţii</v>
          </cell>
          <cell r="E433" t="str">
            <v>Egység</v>
          </cell>
          <cell r="F433" t="str">
            <v>utca</v>
          </cell>
          <cell r="G433" t="str">
            <v>MURESENI - BUDIULUI - DOJA</v>
          </cell>
          <cell r="H433">
            <v>140</v>
          </cell>
          <cell r="I433">
            <v>280</v>
          </cell>
          <cell r="J433">
            <v>980</v>
          </cell>
          <cell r="K433">
            <v>7.5</v>
          </cell>
          <cell r="L433">
            <v>2</v>
          </cell>
          <cell r="M433">
            <v>1</v>
          </cell>
          <cell r="N433" t="str">
            <v>ingusta</v>
          </cell>
        </row>
        <row r="434">
          <cell r="A434">
            <v>10427</v>
          </cell>
          <cell r="B434">
            <v>1270</v>
          </cell>
          <cell r="C434" t="str">
            <v>Strada</v>
          </cell>
          <cell r="D434" t="str">
            <v>Urcuşului</v>
          </cell>
          <cell r="E434" t="str">
            <v>Kaptatós</v>
          </cell>
          <cell r="F434" t="str">
            <v>utca</v>
          </cell>
          <cell r="G434" t="str">
            <v>1848</v>
          </cell>
          <cell r="H434">
            <v>130</v>
          </cell>
          <cell r="I434">
            <v>390</v>
          </cell>
          <cell r="J434">
            <v>910</v>
          </cell>
          <cell r="K434">
            <v>7.5</v>
          </cell>
          <cell r="L434">
            <v>2</v>
          </cell>
          <cell r="M434">
            <v>1</v>
          </cell>
          <cell r="N434" t="str">
            <v>ingusta</v>
          </cell>
        </row>
        <row r="435">
          <cell r="A435">
            <v>10428</v>
          </cell>
          <cell r="B435">
            <v>1271</v>
          </cell>
          <cell r="C435" t="str">
            <v>Strada</v>
          </cell>
          <cell r="D435" t="str">
            <v>Uzinei</v>
          </cell>
          <cell r="E435" t="str">
            <v>Villanytelep</v>
          </cell>
          <cell r="F435" t="str">
            <v>utca</v>
          </cell>
          <cell r="G435" t="str">
            <v>UNIRII</v>
          </cell>
          <cell r="H435">
            <v>300</v>
          </cell>
          <cell r="I435">
            <v>1014</v>
          </cell>
          <cell r="J435">
            <v>3240</v>
          </cell>
          <cell r="K435">
            <v>7.5</v>
          </cell>
          <cell r="L435">
            <v>2</v>
          </cell>
          <cell r="M435">
            <v>1</v>
          </cell>
          <cell r="N435" t="str">
            <v>ingusta</v>
          </cell>
        </row>
        <row r="436">
          <cell r="A436">
            <v>10429</v>
          </cell>
          <cell r="B436">
            <v>1273</v>
          </cell>
          <cell r="C436" t="str">
            <v>Strada</v>
          </cell>
          <cell r="D436" t="str">
            <v>Valea Rece</v>
          </cell>
          <cell r="E436" t="str">
            <v>Hidegvölgy</v>
          </cell>
          <cell r="F436" t="str">
            <v>utca</v>
          </cell>
          <cell r="G436" t="str">
            <v>1848</v>
          </cell>
          <cell r="H436">
            <v>403</v>
          </cell>
          <cell r="I436">
            <v>403</v>
          </cell>
          <cell r="J436">
            <v>3224</v>
          </cell>
          <cell r="K436">
            <v>7.5</v>
          </cell>
          <cell r="L436">
            <v>2</v>
          </cell>
          <cell r="M436">
            <v>1</v>
          </cell>
          <cell r="N436" t="str">
            <v>ingusta</v>
          </cell>
        </row>
        <row r="437">
          <cell r="A437">
            <v>10432</v>
          </cell>
          <cell r="B437">
            <v>1284</v>
          </cell>
          <cell r="C437" t="str">
            <v>Strada</v>
          </cell>
          <cell r="D437" t="str">
            <v>Vânătorilor</v>
          </cell>
          <cell r="E437" t="str">
            <v>Vadász</v>
          </cell>
          <cell r="F437" t="str">
            <v>utca</v>
          </cell>
          <cell r="G437" t="str">
            <v>TUDOR 1</v>
          </cell>
          <cell r="H437">
            <v>170</v>
          </cell>
          <cell r="I437">
            <v>85</v>
          </cell>
          <cell r="J437">
            <v>1105</v>
          </cell>
          <cell r="K437">
            <v>7.5</v>
          </cell>
          <cell r="L437">
            <v>1</v>
          </cell>
          <cell r="M437">
            <v>1</v>
          </cell>
          <cell r="N437" t="str">
            <v>ingusta</v>
          </cell>
        </row>
        <row r="438">
          <cell r="A438">
            <v>10165</v>
          </cell>
          <cell r="B438">
            <v>1274</v>
          </cell>
          <cell r="C438" t="str">
            <v>Strada</v>
          </cell>
          <cell r="D438" t="str">
            <v>Vasile Goldiş</v>
          </cell>
          <cell r="E438" t="str">
            <v>Vasile Goldiş</v>
          </cell>
          <cell r="F438" t="str">
            <v>utca</v>
          </cell>
          <cell r="G438" t="str">
            <v>UNIRII</v>
          </cell>
          <cell r="H438">
            <v>155</v>
          </cell>
          <cell r="I438">
            <v>464</v>
          </cell>
          <cell r="J438">
            <v>930</v>
          </cell>
          <cell r="K438">
            <v>7.5</v>
          </cell>
          <cell r="L438">
            <v>2</v>
          </cell>
          <cell r="M438">
            <v>1</v>
          </cell>
          <cell r="N438" t="str">
            <v>ingusta</v>
          </cell>
        </row>
        <row r="439">
          <cell r="A439">
            <v>10219</v>
          </cell>
          <cell r="B439">
            <v>1275</v>
          </cell>
          <cell r="C439" t="str">
            <v>Strada</v>
          </cell>
          <cell r="D439" t="str">
            <v>Vasile Lucaciu</v>
          </cell>
          <cell r="E439" t="str">
            <v>Vasile Lucaciu</v>
          </cell>
          <cell r="F439" t="str">
            <v>utca</v>
          </cell>
          <cell r="G439" t="str">
            <v>UNIRII</v>
          </cell>
          <cell r="H439">
            <v>265</v>
          </cell>
          <cell r="I439">
            <v>1060</v>
          </cell>
          <cell r="J439">
            <v>1855</v>
          </cell>
          <cell r="K439">
            <v>7.5</v>
          </cell>
          <cell r="L439">
            <v>2</v>
          </cell>
          <cell r="M439">
            <v>1</v>
          </cell>
          <cell r="N439" t="str">
            <v>ingusta</v>
          </cell>
        </row>
        <row r="440">
          <cell r="A440">
            <v>10224</v>
          </cell>
          <cell r="B440">
            <v>1276</v>
          </cell>
          <cell r="C440" t="str">
            <v>Strada</v>
          </cell>
          <cell r="D440" t="str">
            <v>Vasile Lupu</v>
          </cell>
          <cell r="E440" t="str">
            <v>Vasile Lupu</v>
          </cell>
          <cell r="F440" t="str">
            <v>utca</v>
          </cell>
          <cell r="G440" t="str">
            <v>MURESENI - BUDIULUI - DOJA</v>
          </cell>
          <cell r="H440">
            <v>600</v>
          </cell>
          <cell r="I440">
            <v>600</v>
          </cell>
          <cell r="J440">
            <v>3600</v>
          </cell>
          <cell r="K440">
            <v>7.5</v>
          </cell>
          <cell r="L440">
            <v>2</v>
          </cell>
          <cell r="M440">
            <v>1</v>
          </cell>
        </row>
        <row r="441">
          <cell r="A441">
            <v>10433</v>
          </cell>
          <cell r="B441">
            <v>1277</v>
          </cell>
          <cell r="C441" t="str">
            <v>Strada</v>
          </cell>
          <cell r="D441" t="str">
            <v>Verde</v>
          </cell>
          <cell r="E441" t="str">
            <v>Zöld</v>
          </cell>
          <cell r="F441" t="str">
            <v>utca</v>
          </cell>
          <cell r="G441" t="str">
            <v>UNIRII</v>
          </cell>
          <cell r="H441">
            <v>305</v>
          </cell>
          <cell r="I441">
            <v>610</v>
          </cell>
          <cell r="J441">
            <v>1830</v>
          </cell>
          <cell r="K441">
            <v>7.5</v>
          </cell>
          <cell r="L441">
            <v>2</v>
          </cell>
          <cell r="M441">
            <v>1</v>
          </cell>
          <cell r="N441" t="str">
            <v>ingusta</v>
          </cell>
        </row>
        <row r="442">
          <cell r="A442">
            <v>10434</v>
          </cell>
          <cell r="B442">
            <v>1278</v>
          </cell>
          <cell r="C442" t="str">
            <v>Strada</v>
          </cell>
          <cell r="D442" t="str">
            <v>Verii</v>
          </cell>
          <cell r="E442" t="str">
            <v>Nyár</v>
          </cell>
          <cell r="F442" t="str">
            <v>utca</v>
          </cell>
          <cell r="G442" t="str">
            <v>CORNEȘTI</v>
          </cell>
          <cell r="H442">
            <v>4372</v>
          </cell>
          <cell r="I442">
            <v>6875</v>
          </cell>
          <cell r="J442">
            <v>23408</v>
          </cell>
          <cell r="K442">
            <v>7.5</v>
          </cell>
          <cell r="L442">
            <v>2</v>
          </cell>
          <cell r="M442">
            <v>1</v>
          </cell>
          <cell r="N442" t="str">
            <v>ingusta</v>
          </cell>
        </row>
        <row r="443">
          <cell r="A443">
            <v>10436</v>
          </cell>
          <cell r="B443">
            <v>1280</v>
          </cell>
          <cell r="C443" t="str">
            <v>Piața</v>
          </cell>
          <cell r="D443" t="str">
            <v>Victoriei</v>
          </cell>
          <cell r="E443" t="str">
            <v>Győzelem</v>
          </cell>
          <cell r="F443" t="str">
            <v>tér</v>
          </cell>
          <cell r="G443" t="str">
            <v xml:space="preserve">CENTRALA </v>
          </cell>
          <cell r="H443">
            <v>520</v>
          </cell>
          <cell r="I443">
            <v>1601</v>
          </cell>
          <cell r="J443">
            <v>6560</v>
          </cell>
          <cell r="K443">
            <v>7.5</v>
          </cell>
          <cell r="L443">
            <v>2</v>
          </cell>
          <cell r="M443">
            <v>2</v>
          </cell>
        </row>
        <row r="444">
          <cell r="A444">
            <v>10437</v>
          </cell>
          <cell r="B444">
            <v>1503</v>
          </cell>
          <cell r="C444" t="str">
            <v>Strada</v>
          </cell>
          <cell r="D444" t="str">
            <v>Viena</v>
          </cell>
          <cell r="E444" t="str">
            <v>Bécs</v>
          </cell>
          <cell r="F444" t="str">
            <v>utca</v>
          </cell>
          <cell r="G444" t="str">
            <v>BELVEDERE</v>
          </cell>
          <cell r="H444">
            <v>283</v>
          </cell>
          <cell r="I444">
            <v>164</v>
          </cell>
          <cell r="J444">
            <v>1862</v>
          </cell>
          <cell r="K444">
            <v>7.5</v>
          </cell>
          <cell r="L444">
            <v>2</v>
          </cell>
          <cell r="M444">
            <v>1</v>
          </cell>
        </row>
        <row r="445">
          <cell r="A445">
            <v>10438</v>
          </cell>
          <cell r="B445">
            <v>1282</v>
          </cell>
          <cell r="C445" t="str">
            <v>Strada</v>
          </cell>
          <cell r="D445" t="str">
            <v>Viile Dealul Budiului</v>
          </cell>
          <cell r="E445" t="str">
            <v>Bodonhegyszőlő</v>
          </cell>
          <cell r="F445" t="str">
            <v>utca</v>
          </cell>
          <cell r="G445" t="str">
            <v>MURESENI - BUDIULUI - DOJA</v>
          </cell>
          <cell r="H445">
            <v>804</v>
          </cell>
          <cell r="I445">
            <v>0</v>
          </cell>
          <cell r="J445">
            <v>3377</v>
          </cell>
          <cell r="K445">
            <v>7.5</v>
          </cell>
          <cell r="L445">
            <v>2</v>
          </cell>
          <cell r="M445">
            <v>1</v>
          </cell>
          <cell r="N445" t="str">
            <v>ingusta</v>
          </cell>
        </row>
        <row r="446">
          <cell r="A446">
            <v>10439</v>
          </cell>
          <cell r="B446">
            <v>1506</v>
          </cell>
          <cell r="C446" t="str">
            <v>Strada</v>
          </cell>
          <cell r="D446" t="str">
            <v>Viile Dealul Mic</v>
          </cell>
          <cell r="E446" t="str">
            <v>Kishegyszőlő</v>
          </cell>
          <cell r="F446" t="str">
            <v>utca</v>
          </cell>
          <cell r="G446" t="str">
            <v>1848</v>
          </cell>
          <cell r="H446">
            <v>1300</v>
          </cell>
          <cell r="I446">
            <v>0</v>
          </cell>
          <cell r="J446">
            <v>7800</v>
          </cell>
          <cell r="K446">
            <v>7.5</v>
          </cell>
          <cell r="L446">
            <v>2</v>
          </cell>
          <cell r="M446">
            <v>1</v>
          </cell>
          <cell r="N446" t="str">
            <v>ingusta</v>
          </cell>
        </row>
        <row r="447">
          <cell r="A447">
            <v>10426</v>
          </cell>
          <cell r="B447">
            <v>1502</v>
          </cell>
          <cell r="C447" t="str">
            <v>Strada</v>
          </cell>
          <cell r="D447" t="str">
            <v>Viile Unomaj</v>
          </cell>
          <cell r="E447" t="str">
            <v>Unomájszőlő</v>
          </cell>
          <cell r="F447" t="str">
            <v>utca</v>
          </cell>
          <cell r="G447" t="str">
            <v>1848</v>
          </cell>
          <cell r="H447">
            <v>455</v>
          </cell>
          <cell r="I447">
            <v>0</v>
          </cell>
          <cell r="J447">
            <v>3730</v>
          </cell>
          <cell r="K447">
            <v>7.5</v>
          </cell>
          <cell r="L447">
            <v>2</v>
          </cell>
          <cell r="M447">
            <v>1</v>
          </cell>
          <cell r="N447" t="str">
            <v>ingusta</v>
          </cell>
        </row>
        <row r="448">
          <cell r="A448">
            <v>10440</v>
          </cell>
          <cell r="B448">
            <v>1283</v>
          </cell>
          <cell r="C448" t="str">
            <v>Strada</v>
          </cell>
          <cell r="D448" t="str">
            <v>Viitorului</v>
          </cell>
          <cell r="E448" t="str">
            <v>Jövő</v>
          </cell>
          <cell r="F448" t="str">
            <v>utca</v>
          </cell>
          <cell r="G448" t="str">
            <v>TUDOR 3</v>
          </cell>
          <cell r="H448">
            <v>285</v>
          </cell>
          <cell r="I448">
            <v>1426</v>
          </cell>
          <cell r="J448">
            <v>1995</v>
          </cell>
          <cell r="K448">
            <v>7.5</v>
          </cell>
          <cell r="L448">
            <v>1</v>
          </cell>
          <cell r="M448">
            <v>1</v>
          </cell>
          <cell r="N448" t="str">
            <v>ingusta</v>
          </cell>
        </row>
        <row r="449">
          <cell r="A449">
            <v>10441</v>
          </cell>
          <cell r="B449">
            <v>1285</v>
          </cell>
          <cell r="C449" t="str">
            <v>Strada</v>
          </cell>
          <cell r="D449" t="str">
            <v>Violetelor</v>
          </cell>
          <cell r="E449" t="str">
            <v>Ibolya</v>
          </cell>
          <cell r="F449" t="str">
            <v>utca</v>
          </cell>
          <cell r="G449" t="str">
            <v>TUDOR 1</v>
          </cell>
          <cell r="H449">
            <v>130</v>
          </cell>
          <cell r="I449">
            <v>533</v>
          </cell>
          <cell r="J449">
            <v>910</v>
          </cell>
          <cell r="K449">
            <v>7.5</v>
          </cell>
          <cell r="L449">
            <v>1</v>
          </cell>
          <cell r="M449">
            <v>1</v>
          </cell>
          <cell r="N449" t="str">
            <v>ingusta</v>
          </cell>
        </row>
        <row r="450">
          <cell r="A450">
            <v>10442</v>
          </cell>
          <cell r="B450">
            <v>1516</v>
          </cell>
          <cell r="C450" t="str">
            <v>Strada</v>
          </cell>
          <cell r="D450" t="str">
            <v>Vișeului</v>
          </cell>
          <cell r="E450" t="str">
            <v>Visó</v>
          </cell>
          <cell r="F450" t="str">
            <v>utca</v>
          </cell>
          <cell r="G450" t="str">
            <v>7 NOIEMBRIE</v>
          </cell>
          <cell r="H450">
            <v>106</v>
          </cell>
          <cell r="I450">
            <v>318</v>
          </cell>
          <cell r="J450">
            <v>636</v>
          </cell>
          <cell r="K450">
            <v>7.5</v>
          </cell>
          <cell r="L450">
            <v>2</v>
          </cell>
          <cell r="M450">
            <v>1</v>
          </cell>
          <cell r="N450" t="str">
            <v>ingusta</v>
          </cell>
        </row>
        <row r="451">
          <cell r="A451">
            <v>10446</v>
          </cell>
          <cell r="B451">
            <v>1287</v>
          </cell>
          <cell r="C451" t="str">
            <v>Strada</v>
          </cell>
          <cell r="D451" t="str">
            <v>Vlădeasa</v>
          </cell>
          <cell r="E451" t="str">
            <v>Vlegyásza</v>
          </cell>
          <cell r="F451" t="str">
            <v>utca</v>
          </cell>
          <cell r="G451" t="str">
            <v>MURESENI - BUDIULUI - DOJA</v>
          </cell>
          <cell r="H451">
            <v>207</v>
          </cell>
          <cell r="I451">
            <v>0</v>
          </cell>
          <cell r="J451">
            <v>1035</v>
          </cell>
          <cell r="K451">
            <v>7.5</v>
          </cell>
          <cell r="L451">
            <v>2</v>
          </cell>
          <cell r="M451">
            <v>1</v>
          </cell>
        </row>
        <row r="452">
          <cell r="A452">
            <v>10447</v>
          </cell>
          <cell r="B452">
            <v>1289</v>
          </cell>
          <cell r="C452" t="str">
            <v>Strada</v>
          </cell>
          <cell r="D452" t="str">
            <v>Voinicenilor</v>
          </cell>
          <cell r="E452" t="str">
            <v>Szabadi</v>
          </cell>
          <cell r="F452" t="str">
            <v>út</v>
          </cell>
          <cell r="G452" t="str">
            <v>UNIRII</v>
          </cell>
          <cell r="H452">
            <v>2795</v>
          </cell>
          <cell r="I452">
            <v>11180</v>
          </cell>
          <cell r="J452">
            <v>19440</v>
          </cell>
          <cell r="K452" t="str">
            <v>trafic greu</v>
          </cell>
          <cell r="L452">
            <v>2</v>
          </cell>
          <cell r="M452">
            <v>1</v>
          </cell>
        </row>
        <row r="453">
          <cell r="A453">
            <v>10448</v>
          </cell>
          <cell r="B453">
            <v>1290</v>
          </cell>
          <cell r="C453" t="str">
            <v>Aleea</v>
          </cell>
          <cell r="D453" t="str">
            <v>Vrancea</v>
          </cell>
          <cell r="E453" t="str">
            <v>Vrancea</v>
          </cell>
          <cell r="F453" t="str">
            <v>utca</v>
          </cell>
          <cell r="G453" t="str">
            <v>TUDOR 1</v>
          </cell>
          <cell r="H453">
            <v>280</v>
          </cell>
          <cell r="I453">
            <v>840</v>
          </cell>
          <cell r="J453">
            <v>1680</v>
          </cell>
          <cell r="K453">
            <v>7.5</v>
          </cell>
          <cell r="L453">
            <v>2</v>
          </cell>
          <cell r="M453">
            <v>1</v>
          </cell>
          <cell r="N453" t="str">
            <v>ingusta</v>
          </cell>
        </row>
        <row r="454">
          <cell r="A454">
            <v>10449</v>
          </cell>
          <cell r="B454">
            <v>1291</v>
          </cell>
          <cell r="C454" t="str">
            <v>Strada</v>
          </cell>
          <cell r="D454" t="str">
            <v>Vulcan</v>
          </cell>
          <cell r="E454" t="str">
            <v>Vulkán</v>
          </cell>
          <cell r="F454" t="str">
            <v>utca</v>
          </cell>
          <cell r="G454" t="str">
            <v xml:space="preserve">CENTRALA </v>
          </cell>
          <cell r="H454">
            <v>415</v>
          </cell>
          <cell r="I454">
            <v>1738</v>
          </cell>
          <cell r="J454">
            <v>2490</v>
          </cell>
          <cell r="K454">
            <v>7.5</v>
          </cell>
          <cell r="L454">
            <v>2</v>
          </cell>
          <cell r="M454">
            <v>1</v>
          </cell>
          <cell r="N454" t="str">
            <v>ingusta</v>
          </cell>
        </row>
        <row r="455">
          <cell r="A455">
            <v>10450</v>
          </cell>
          <cell r="B455">
            <v>1292</v>
          </cell>
          <cell r="C455" t="str">
            <v>Strada</v>
          </cell>
          <cell r="D455" t="str">
            <v>Vulturilor</v>
          </cell>
          <cell r="E455" t="str">
            <v>Sas</v>
          </cell>
          <cell r="F455" t="str">
            <v>utca</v>
          </cell>
          <cell r="G455" t="str">
            <v>TUDOR 1</v>
          </cell>
          <cell r="H455">
            <v>330</v>
          </cell>
          <cell r="I455">
            <v>990</v>
          </cell>
          <cell r="J455">
            <v>1980</v>
          </cell>
          <cell r="K455">
            <v>7.5</v>
          </cell>
          <cell r="L455">
            <v>1</v>
          </cell>
          <cell r="M455">
            <v>1</v>
          </cell>
          <cell r="N455" t="str">
            <v>ingusta</v>
          </cell>
          <cell r="O455" t="str">
            <v>partial sens dublu cu o singura banda</v>
          </cell>
        </row>
        <row r="456">
          <cell r="A456">
            <v>10453</v>
          </cell>
          <cell r="B456">
            <v>1293</v>
          </cell>
          <cell r="C456" t="str">
            <v>Strada</v>
          </cell>
          <cell r="D456" t="str">
            <v>Zăgazului</v>
          </cell>
          <cell r="E456" t="str">
            <v>Gát</v>
          </cell>
          <cell r="F456" t="str">
            <v>utca</v>
          </cell>
          <cell r="G456" t="str">
            <v>ALEEA CARPATI</v>
          </cell>
          <cell r="H456">
            <v>230</v>
          </cell>
          <cell r="I456">
            <v>851</v>
          </cell>
          <cell r="J456">
            <v>1840</v>
          </cell>
          <cell r="K456">
            <v>7.5</v>
          </cell>
          <cell r="L456">
            <v>2</v>
          </cell>
          <cell r="M456">
            <v>1</v>
          </cell>
        </row>
        <row r="457">
          <cell r="A457">
            <v>10451</v>
          </cell>
          <cell r="B457">
            <v>1508</v>
          </cell>
          <cell r="C457" t="str">
            <v>Strada</v>
          </cell>
          <cell r="D457" t="str">
            <v>Zambilei</v>
          </cell>
          <cell r="E457" t="str">
            <v>Jácint</v>
          </cell>
          <cell r="F457" t="str">
            <v>utca</v>
          </cell>
          <cell r="G457" t="str">
            <v>UNIRII</v>
          </cell>
          <cell r="H457">
            <v>205</v>
          </cell>
          <cell r="I457">
            <v>0</v>
          </cell>
          <cell r="J457">
            <v>1230</v>
          </cell>
          <cell r="K457">
            <v>7.5</v>
          </cell>
          <cell r="L457">
            <v>2</v>
          </cell>
          <cell r="M457">
            <v>1</v>
          </cell>
          <cell r="N457" t="str">
            <v>ingusta</v>
          </cell>
        </row>
        <row r="458">
          <cell r="A458">
            <v>10455</v>
          </cell>
          <cell r="B458">
            <v>1297</v>
          </cell>
          <cell r="C458" t="str">
            <v>Strada</v>
          </cell>
          <cell r="D458" t="str">
            <v>Zânelor</v>
          </cell>
          <cell r="E458" t="str">
            <v>Tündér</v>
          </cell>
          <cell r="F458" t="str">
            <v>utca</v>
          </cell>
          <cell r="G458" t="str">
            <v>BALCESCU -ARMATEI</v>
          </cell>
          <cell r="H458">
            <v>80</v>
          </cell>
          <cell r="I458">
            <v>256</v>
          </cell>
          <cell r="J458">
            <v>480</v>
          </cell>
          <cell r="K458">
            <v>7.5</v>
          </cell>
          <cell r="L458">
            <v>2</v>
          </cell>
          <cell r="M458">
            <v>1</v>
          </cell>
          <cell r="N458" t="str">
            <v>ingusta</v>
          </cell>
        </row>
        <row r="459">
          <cell r="A459">
            <v>10452</v>
          </cell>
          <cell r="B459">
            <v>1294</v>
          </cell>
          <cell r="C459" t="str">
            <v>Strada</v>
          </cell>
          <cell r="D459" t="str">
            <v>Zarandului</v>
          </cell>
          <cell r="E459" t="str">
            <v>Zaránd</v>
          </cell>
          <cell r="F459" t="str">
            <v>utca</v>
          </cell>
          <cell r="G459" t="str">
            <v>UNIRII</v>
          </cell>
          <cell r="H459">
            <v>187</v>
          </cell>
          <cell r="I459">
            <v>0</v>
          </cell>
          <cell r="J459">
            <v>1122</v>
          </cell>
          <cell r="K459">
            <v>7.5</v>
          </cell>
          <cell r="L459">
            <v>2</v>
          </cell>
          <cell r="M459">
            <v>1</v>
          </cell>
          <cell r="N459" t="str">
            <v>ingusta</v>
          </cell>
        </row>
        <row r="460">
          <cell r="A460">
            <v>10454</v>
          </cell>
          <cell r="B460">
            <v>1295</v>
          </cell>
          <cell r="C460" t="str">
            <v>Strada</v>
          </cell>
          <cell r="D460" t="str">
            <v>Zărnești</v>
          </cell>
          <cell r="E460" t="str">
            <v>Zernyest</v>
          </cell>
          <cell r="F460" t="str">
            <v>utca</v>
          </cell>
          <cell r="G460" t="str">
            <v>TUDOR 1</v>
          </cell>
          <cell r="H460">
            <v>101</v>
          </cell>
          <cell r="I460">
            <v>282</v>
          </cell>
          <cell r="J460">
            <v>888</v>
          </cell>
          <cell r="K460">
            <v>7.5</v>
          </cell>
          <cell r="L460">
            <v>2</v>
          </cell>
          <cell r="M460">
            <v>1</v>
          </cell>
          <cell r="N460" t="str">
            <v>ingusta</v>
          </cell>
        </row>
        <row r="461">
          <cell r="A461">
            <v>10456</v>
          </cell>
          <cell r="B461">
            <v>1510</v>
          </cell>
          <cell r="C461" t="str">
            <v>Strada</v>
          </cell>
          <cell r="D461" t="str">
            <v>Zefirului</v>
          </cell>
          <cell r="E461" t="str">
            <v>Zefír</v>
          </cell>
          <cell r="F461" t="str">
            <v>utca</v>
          </cell>
          <cell r="G461" t="str">
            <v xml:space="preserve">CENTRALA </v>
          </cell>
          <cell r="H461">
            <v>53</v>
          </cell>
          <cell r="I461">
            <v>0</v>
          </cell>
          <cell r="J461">
            <v>0</v>
          </cell>
          <cell r="K461">
            <v>7.5</v>
          </cell>
          <cell r="L461">
            <v>1</v>
          </cell>
          <cell r="M461">
            <v>1</v>
          </cell>
          <cell r="N461" t="str">
            <v>ingusta</v>
          </cell>
        </row>
        <row r="462">
          <cell r="A462">
            <v>10430</v>
          </cell>
          <cell r="B462">
            <v>1534</v>
          </cell>
          <cell r="C462" t="str">
            <v>Strada</v>
          </cell>
          <cell r="D462" t="str">
            <v>Zeno Vancea</v>
          </cell>
          <cell r="E462" t="str">
            <v>Zeno Vancea</v>
          </cell>
          <cell r="F462" t="str">
            <v>utca</v>
          </cell>
          <cell r="G462" t="str">
            <v>UNIRII</v>
          </cell>
          <cell r="H462">
            <v>250</v>
          </cell>
          <cell r="I462">
            <v>0</v>
          </cell>
          <cell r="J462">
            <v>732</v>
          </cell>
          <cell r="K462">
            <v>7.5</v>
          </cell>
          <cell r="L462">
            <v>2</v>
          </cell>
          <cell r="M462">
            <v>1</v>
          </cell>
          <cell r="N462" t="str">
            <v>ingusta</v>
          </cell>
        </row>
        <row r="463">
          <cell r="A463">
            <v>10457</v>
          </cell>
          <cell r="B463">
            <v>1538</v>
          </cell>
          <cell r="C463" t="str">
            <v>Strada</v>
          </cell>
          <cell r="D463" t="str">
            <v>Zeyk Domokos</v>
          </cell>
          <cell r="E463" t="str">
            <v>Zeyk Domokos</v>
          </cell>
          <cell r="F463" t="str">
            <v>utca</v>
          </cell>
          <cell r="G463" t="str">
            <v>UNIRII</v>
          </cell>
          <cell r="H463">
            <v>220</v>
          </cell>
          <cell r="I463">
            <v>0</v>
          </cell>
          <cell r="J463">
            <v>0</v>
          </cell>
          <cell r="K463">
            <v>7.5</v>
          </cell>
          <cell r="L463">
            <v>2</v>
          </cell>
          <cell r="M463">
            <v>1</v>
          </cell>
          <cell r="N463" t="str">
            <v>ingusta</v>
          </cell>
        </row>
        <row r="464">
          <cell r="A464">
            <v>10458</v>
          </cell>
          <cell r="B464">
            <v>1296</v>
          </cell>
          <cell r="C464" t="str">
            <v>Strada</v>
          </cell>
          <cell r="D464" t="str">
            <v>Zidarilor</v>
          </cell>
          <cell r="E464" t="str">
            <v>Kőműves</v>
          </cell>
          <cell r="F464" t="str">
            <v>utca</v>
          </cell>
          <cell r="G464" t="str">
            <v>ADY ENDRE -LIBERTATII</v>
          </cell>
          <cell r="H464">
            <v>115</v>
          </cell>
          <cell r="I464">
            <v>391</v>
          </cell>
          <cell r="J464">
            <v>690</v>
          </cell>
          <cell r="K464">
            <v>7.5</v>
          </cell>
          <cell r="L464">
            <v>2</v>
          </cell>
          <cell r="M464">
            <v>1</v>
          </cell>
          <cell r="N464" t="str">
            <v>ingusta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E79C0-9817-4F69-8D6D-1037509A65E4}">
  <sheetPr>
    <tabColor rgb="FF00B050"/>
    <pageSetUpPr autoPageBreaks="0"/>
  </sheetPr>
  <dimension ref="B1:P34"/>
  <sheetViews>
    <sheetView showGridLines="0" zoomScaleNormal="100" workbookViewId="0">
      <selection activeCell="H10" sqref="H10"/>
    </sheetView>
  </sheetViews>
  <sheetFormatPr defaultColWidth="9.28515625" defaultRowHeight="13.5" x14ac:dyDescent="0.25"/>
  <cols>
    <col min="1" max="1" width="1.42578125" style="2" customWidth="1"/>
    <col min="2" max="2" width="5" style="1" customWidth="1"/>
    <col min="3" max="4" width="9.28515625" style="2"/>
    <col min="5" max="5" width="3.5703125" style="2" customWidth="1"/>
    <col min="6" max="6" width="10.7109375" style="3" customWidth="1"/>
    <col min="7" max="7" width="6.7109375" style="2" customWidth="1"/>
    <col min="8" max="8" width="12.7109375" style="2" customWidth="1"/>
    <col min="9" max="9" width="11.7109375" style="3" customWidth="1"/>
    <col min="10" max="10" width="11.28515625" style="3" customWidth="1"/>
    <col min="11" max="11" width="15.28515625" style="2" customWidth="1"/>
    <col min="12" max="12" width="10.42578125" style="2" customWidth="1"/>
    <col min="13" max="13" width="10.5703125" style="2" customWidth="1"/>
    <col min="14" max="14" width="25.28515625" style="2" customWidth="1"/>
    <col min="15" max="15" width="16.7109375" style="2" bestFit="1" customWidth="1"/>
    <col min="16" max="16" width="12.7109375" style="3" customWidth="1"/>
    <col min="17" max="16384" width="9.28515625" style="2"/>
  </cols>
  <sheetData>
    <row r="1" spans="2:16" ht="18" customHeight="1" x14ac:dyDescent="0.25"/>
    <row r="2" spans="2:16" s="7" customFormat="1" ht="15" x14ac:dyDescent="0.25">
      <c r="B2" s="4" t="s">
        <v>49</v>
      </c>
      <c r="C2" s="5"/>
      <c r="D2" s="5"/>
      <c r="E2" s="5"/>
      <c r="F2" s="6"/>
      <c r="I2" s="8"/>
      <c r="J2" s="8"/>
      <c r="P2" s="8"/>
    </row>
    <row r="3" spans="2:16" s="7" customFormat="1" ht="19.899999999999999" customHeight="1" x14ac:dyDescent="0.25">
      <c r="B3" s="9" t="s">
        <v>46</v>
      </c>
      <c r="C3" s="10"/>
      <c r="D3" s="10"/>
      <c r="E3" s="10"/>
      <c r="F3" s="11"/>
      <c r="G3" s="10"/>
      <c r="H3" s="10"/>
      <c r="I3" s="11"/>
      <c r="J3" s="11"/>
      <c r="K3" s="10"/>
      <c r="L3" s="10"/>
      <c r="M3" s="10"/>
      <c r="N3" s="10"/>
      <c r="O3" s="10"/>
      <c r="P3" s="11"/>
    </row>
    <row r="4" spans="2:16" ht="15" x14ac:dyDescent="0.25">
      <c r="B4" s="12"/>
      <c r="C4" s="13"/>
      <c r="D4" s="13"/>
      <c r="E4" s="13"/>
      <c r="F4" s="14"/>
      <c r="G4" s="13"/>
      <c r="H4" s="13"/>
    </row>
    <row r="5" spans="2:16" s="7" customFormat="1" ht="15" x14ac:dyDescent="0.25">
      <c r="B5" s="15" t="s">
        <v>1</v>
      </c>
      <c r="C5" s="16" t="s">
        <v>47</v>
      </c>
      <c r="D5" s="16"/>
      <c r="E5" s="16"/>
      <c r="F5" s="17"/>
      <c r="G5" s="18"/>
      <c r="H5" s="18"/>
      <c r="I5" s="19"/>
      <c r="J5" s="19"/>
      <c r="K5" s="18"/>
      <c r="L5" s="18"/>
      <c r="M5" s="18"/>
      <c r="N5" s="18"/>
      <c r="O5" s="18"/>
      <c r="P5" s="19"/>
    </row>
    <row r="6" spans="2:16" s="21" customFormat="1" ht="67.5" x14ac:dyDescent="0.25">
      <c r="B6" s="20" t="s">
        <v>2</v>
      </c>
      <c r="C6" s="415" t="s">
        <v>3</v>
      </c>
      <c r="D6" s="415"/>
      <c r="E6" s="415"/>
      <c r="F6" s="20" t="s">
        <v>4</v>
      </c>
      <c r="G6" s="20" t="s">
        <v>5</v>
      </c>
      <c r="H6" s="20" t="s">
        <v>6</v>
      </c>
      <c r="I6" s="20" t="s">
        <v>7</v>
      </c>
      <c r="J6" s="20" t="s">
        <v>38</v>
      </c>
      <c r="K6" s="20" t="s">
        <v>8</v>
      </c>
      <c r="L6" s="20" t="s">
        <v>36</v>
      </c>
      <c r="M6" s="20" t="s">
        <v>35</v>
      </c>
      <c r="N6" s="20" t="s">
        <v>37</v>
      </c>
      <c r="O6" s="20" t="s">
        <v>56</v>
      </c>
      <c r="P6" s="20" t="s">
        <v>9</v>
      </c>
    </row>
    <row r="7" spans="2:16" s="26" customFormat="1" ht="27" customHeight="1" x14ac:dyDescent="0.25">
      <c r="B7" s="419">
        <v>1</v>
      </c>
      <c r="C7" s="416" t="s">
        <v>322</v>
      </c>
      <c r="D7" s="417"/>
      <c r="E7" s="418"/>
      <c r="F7" s="413" t="s">
        <v>535</v>
      </c>
      <c r="G7" s="419">
        <v>3</v>
      </c>
      <c r="H7" s="24" t="s">
        <v>33</v>
      </c>
      <c r="I7" s="413" t="s">
        <v>11</v>
      </c>
      <c r="J7" s="413" t="s">
        <v>40</v>
      </c>
      <c r="K7" s="419" t="s">
        <v>12</v>
      </c>
      <c r="L7" s="419" t="s">
        <v>13</v>
      </c>
      <c r="M7" s="419" t="s">
        <v>14</v>
      </c>
      <c r="N7" s="419" t="s">
        <v>15</v>
      </c>
      <c r="O7" s="419" t="s">
        <v>44</v>
      </c>
      <c r="P7" s="425" t="s">
        <v>16</v>
      </c>
    </row>
    <row r="8" spans="2:16" s="27" customFormat="1" ht="27" customHeight="1" x14ac:dyDescent="0.25">
      <c r="B8" s="420"/>
      <c r="C8" s="421"/>
      <c r="D8" s="422"/>
      <c r="E8" s="423"/>
      <c r="F8" s="414"/>
      <c r="G8" s="420"/>
      <c r="H8" s="24" t="s">
        <v>34</v>
      </c>
      <c r="I8" s="414"/>
      <c r="J8" s="414"/>
      <c r="K8" s="420"/>
      <c r="L8" s="420"/>
      <c r="M8" s="420"/>
      <c r="N8" s="420"/>
      <c r="O8" s="420"/>
      <c r="P8" s="425"/>
    </row>
    <row r="9" spans="2:16" s="27" customFormat="1" ht="27" customHeight="1" x14ac:dyDescent="0.25">
      <c r="B9" s="420"/>
      <c r="C9" s="421"/>
      <c r="D9" s="422"/>
      <c r="E9" s="423"/>
      <c r="F9" s="414"/>
      <c r="G9" s="420"/>
      <c r="H9" s="24" t="s">
        <v>17</v>
      </c>
      <c r="I9" s="414"/>
      <c r="J9" s="428"/>
      <c r="K9" s="420"/>
      <c r="L9" s="420"/>
      <c r="M9" s="420"/>
      <c r="N9" s="420"/>
      <c r="O9" s="429"/>
      <c r="P9" s="425"/>
    </row>
    <row r="10" spans="2:16" s="27" customFormat="1" ht="181.9" customHeight="1" x14ac:dyDescent="0.25">
      <c r="B10" s="29">
        <v>2</v>
      </c>
      <c r="C10" s="426" t="s">
        <v>521</v>
      </c>
      <c r="D10" s="426"/>
      <c r="E10" s="426"/>
      <c r="F10" s="25" t="s">
        <v>536</v>
      </c>
      <c r="G10" s="24">
        <v>1</v>
      </c>
      <c r="H10" s="24" t="s">
        <v>18</v>
      </c>
      <c r="I10" s="25" t="s">
        <v>19</v>
      </c>
      <c r="J10" s="30" t="s">
        <v>39</v>
      </c>
      <c r="K10" s="31" t="s">
        <v>20</v>
      </c>
      <c r="L10" s="31" t="s">
        <v>13</v>
      </c>
      <c r="M10" s="31" t="s">
        <v>14</v>
      </c>
      <c r="N10" s="31" t="s">
        <v>15</v>
      </c>
      <c r="O10" s="28" t="s">
        <v>44</v>
      </c>
      <c r="P10" s="226" t="s">
        <v>16</v>
      </c>
    </row>
    <row r="11" spans="2:16" s="27" customFormat="1" ht="71.25" customHeight="1" x14ac:dyDescent="0.25">
      <c r="B11" s="330">
        <v>3</v>
      </c>
      <c r="C11" s="427" t="s">
        <v>522</v>
      </c>
      <c r="D11" s="427"/>
      <c r="E11" s="427"/>
      <c r="F11" s="331" t="s">
        <v>10</v>
      </c>
      <c r="G11" s="332">
        <v>1</v>
      </c>
      <c r="H11" s="332" t="s">
        <v>523</v>
      </c>
      <c r="I11" s="331" t="s">
        <v>524</v>
      </c>
      <c r="J11" s="333" t="s">
        <v>525</v>
      </c>
      <c r="K11" s="334" t="s">
        <v>526</v>
      </c>
      <c r="L11" s="334" t="s">
        <v>13</v>
      </c>
      <c r="M11" s="334" t="s">
        <v>27</v>
      </c>
      <c r="N11" s="334" t="s">
        <v>27</v>
      </c>
      <c r="O11" s="335" t="s">
        <v>44</v>
      </c>
      <c r="P11" s="226" t="s">
        <v>16</v>
      </c>
    </row>
    <row r="12" spans="2:16" x14ac:dyDescent="0.25">
      <c r="B12" s="32"/>
      <c r="C12" s="32"/>
      <c r="D12" s="32"/>
      <c r="E12" s="32"/>
      <c r="F12" s="33"/>
      <c r="G12" s="32"/>
      <c r="H12" s="32"/>
      <c r="I12" s="33"/>
      <c r="J12" s="33"/>
      <c r="K12" s="32"/>
      <c r="L12" s="32"/>
      <c r="M12" s="32"/>
      <c r="N12" s="32"/>
      <c r="P12" s="33"/>
    </row>
    <row r="13" spans="2:16" s="7" customFormat="1" ht="15" x14ac:dyDescent="0.25">
      <c r="B13" s="15" t="s">
        <v>26</v>
      </c>
      <c r="C13" s="16" t="s">
        <v>48</v>
      </c>
      <c r="D13" s="16"/>
      <c r="E13" s="16"/>
      <c r="F13" s="17"/>
      <c r="G13" s="18"/>
      <c r="H13" s="18"/>
      <c r="I13" s="19"/>
      <c r="J13" s="19"/>
      <c r="K13" s="18"/>
      <c r="L13" s="18"/>
      <c r="M13" s="18"/>
      <c r="N13" s="18"/>
      <c r="O13" s="18"/>
      <c r="P13" s="19"/>
    </row>
    <row r="14" spans="2:16" s="21" customFormat="1" ht="67.5" x14ac:dyDescent="0.25">
      <c r="B14" s="20" t="s">
        <v>2</v>
      </c>
      <c r="C14" s="415" t="s">
        <v>3</v>
      </c>
      <c r="D14" s="415"/>
      <c r="E14" s="415"/>
      <c r="F14" s="20" t="s">
        <v>4</v>
      </c>
      <c r="G14" s="20" t="s">
        <v>5</v>
      </c>
      <c r="H14" s="20" t="s">
        <v>6</v>
      </c>
      <c r="I14" s="20" t="s">
        <v>7</v>
      </c>
      <c r="J14" s="20" t="str">
        <f>J6</f>
        <v>Cadrul legal</v>
      </c>
      <c r="K14" s="20" t="s">
        <v>8</v>
      </c>
      <c r="L14" s="20" t="s">
        <v>36</v>
      </c>
      <c r="M14" s="20" t="s">
        <v>35</v>
      </c>
      <c r="N14" s="20" t="s">
        <v>37</v>
      </c>
      <c r="O14" s="20" t="s">
        <v>56</v>
      </c>
      <c r="P14" s="20" t="s">
        <v>9</v>
      </c>
    </row>
    <row r="15" spans="2:16" s="27" customFormat="1" ht="67.5" x14ac:dyDescent="0.25">
      <c r="B15" s="29">
        <v>1</v>
      </c>
      <c r="C15" s="424" t="s">
        <v>323</v>
      </c>
      <c r="D15" s="424"/>
      <c r="E15" s="424"/>
      <c r="F15" s="25" t="s">
        <v>537</v>
      </c>
      <c r="G15" s="24">
        <v>1</v>
      </c>
      <c r="H15" s="24" t="s">
        <v>22</v>
      </c>
      <c r="I15" s="25" t="s">
        <v>19</v>
      </c>
      <c r="J15" s="23" t="s">
        <v>41</v>
      </c>
      <c r="K15" s="34" t="s">
        <v>53</v>
      </c>
      <c r="L15" s="31" t="s">
        <v>13</v>
      </c>
      <c r="M15" s="31" t="s">
        <v>25</v>
      </c>
      <c r="N15" s="31" t="s">
        <v>42</v>
      </c>
      <c r="O15" s="31" t="s">
        <v>44</v>
      </c>
      <c r="P15" s="226" t="s">
        <v>16</v>
      </c>
    </row>
    <row r="16" spans="2:16" s="27" customFormat="1" ht="67.5" x14ac:dyDescent="0.25">
      <c r="B16" s="29">
        <v>2</v>
      </c>
      <c r="C16" s="424" t="s">
        <v>324</v>
      </c>
      <c r="D16" s="424"/>
      <c r="E16" s="424"/>
      <c r="F16" s="25" t="s">
        <v>537</v>
      </c>
      <c r="G16" s="24">
        <v>1</v>
      </c>
      <c r="H16" s="24" t="s">
        <v>24</v>
      </c>
      <c r="I16" s="25" t="s">
        <v>19</v>
      </c>
      <c r="J16" s="25" t="s">
        <v>41</v>
      </c>
      <c r="K16" s="34" t="s">
        <v>53</v>
      </c>
      <c r="L16" s="31" t="s">
        <v>13</v>
      </c>
      <c r="M16" s="31" t="s">
        <v>25</v>
      </c>
      <c r="N16" s="31" t="s">
        <v>42</v>
      </c>
      <c r="O16" s="31" t="s">
        <v>44</v>
      </c>
      <c r="P16" s="226" t="s">
        <v>16</v>
      </c>
    </row>
    <row r="17" spans="2:16" x14ac:dyDescent="0.25">
      <c r="B17" s="32"/>
      <c r="C17" s="32"/>
      <c r="D17" s="32"/>
      <c r="E17" s="32"/>
      <c r="F17" s="33"/>
      <c r="G17" s="32"/>
      <c r="H17" s="32"/>
      <c r="I17" s="33"/>
      <c r="J17" s="33"/>
      <c r="K17" s="32"/>
      <c r="L17" s="32"/>
      <c r="M17" s="32"/>
      <c r="N17" s="32"/>
      <c r="O17" s="32"/>
      <c r="P17" s="33"/>
    </row>
    <row r="18" spans="2:16" s="16" customFormat="1" x14ac:dyDescent="0.25">
      <c r="B18" s="15" t="s">
        <v>31</v>
      </c>
      <c r="C18" s="16" t="s">
        <v>45</v>
      </c>
      <c r="F18" s="17"/>
      <c r="I18" s="17"/>
      <c r="J18" s="17"/>
      <c r="P18" s="17"/>
    </row>
    <row r="19" spans="2:16" s="21" customFormat="1" ht="67.5" x14ac:dyDescent="0.25">
      <c r="B19" s="20" t="s">
        <v>2</v>
      </c>
      <c r="C19" s="415" t="s">
        <v>3</v>
      </c>
      <c r="D19" s="415"/>
      <c r="E19" s="415"/>
      <c r="F19" s="20" t="s">
        <v>4</v>
      </c>
      <c r="G19" s="20" t="s">
        <v>5</v>
      </c>
      <c r="H19" s="20" t="s">
        <v>6</v>
      </c>
      <c r="I19" s="20" t="s">
        <v>7</v>
      </c>
      <c r="J19" s="20" t="s">
        <v>38</v>
      </c>
      <c r="K19" s="20" t="s">
        <v>8</v>
      </c>
      <c r="L19" s="20" t="s">
        <v>36</v>
      </c>
      <c r="M19" s="20" t="s">
        <v>35</v>
      </c>
      <c r="N19" s="20" t="s">
        <v>262</v>
      </c>
      <c r="O19" s="20" t="s">
        <v>56</v>
      </c>
      <c r="P19" s="20" t="s">
        <v>9</v>
      </c>
    </row>
    <row r="20" spans="2:16" s="26" customFormat="1" ht="172.15" customHeight="1" x14ac:dyDescent="0.25">
      <c r="B20" s="22">
        <v>1</v>
      </c>
      <c r="C20" s="416" t="s">
        <v>538</v>
      </c>
      <c r="D20" s="417"/>
      <c r="E20" s="418"/>
      <c r="F20" s="23" t="s">
        <v>10</v>
      </c>
      <c r="G20" s="22">
        <v>1</v>
      </c>
      <c r="H20" s="24" t="s">
        <v>50</v>
      </c>
      <c r="I20" s="23" t="s">
        <v>51</v>
      </c>
      <c r="J20" s="23" t="s">
        <v>52</v>
      </c>
      <c r="K20" s="22" t="s">
        <v>54</v>
      </c>
      <c r="L20" s="22" t="s">
        <v>55</v>
      </c>
      <c r="M20" s="31" t="s">
        <v>25</v>
      </c>
      <c r="N20" s="35" t="s">
        <v>539</v>
      </c>
      <c r="O20" s="22" t="s">
        <v>540</v>
      </c>
      <c r="P20" s="36" t="s">
        <v>541</v>
      </c>
    </row>
    <row r="21" spans="2:16" s="27" customFormat="1" ht="129" customHeight="1" x14ac:dyDescent="0.25">
      <c r="B21" s="29">
        <v>2</v>
      </c>
      <c r="C21" s="424" t="s">
        <v>542</v>
      </c>
      <c r="D21" s="424"/>
      <c r="E21" s="424"/>
      <c r="F21" s="25" t="s">
        <v>10</v>
      </c>
      <c r="G21" s="24">
        <v>1</v>
      </c>
      <c r="H21" s="24" t="s">
        <v>29</v>
      </c>
      <c r="I21" s="25" t="s">
        <v>23</v>
      </c>
      <c r="J21" s="23" t="s">
        <v>43</v>
      </c>
      <c r="K21" s="22" t="s">
        <v>54</v>
      </c>
      <c r="L21" s="22" t="s">
        <v>55</v>
      </c>
      <c r="M21" s="31" t="s">
        <v>25</v>
      </c>
      <c r="N21" s="35" t="s">
        <v>543</v>
      </c>
      <c r="O21" s="22" t="s">
        <v>540</v>
      </c>
      <c r="P21" s="36" t="s">
        <v>544</v>
      </c>
    </row>
    <row r="22" spans="2:16" s="27" customFormat="1" ht="175.5" x14ac:dyDescent="0.25">
      <c r="B22" s="29">
        <v>3</v>
      </c>
      <c r="C22" s="424" t="s">
        <v>545</v>
      </c>
      <c r="D22" s="424"/>
      <c r="E22" s="424"/>
      <c r="F22" s="25" t="s">
        <v>546</v>
      </c>
      <c r="G22" s="24" t="s">
        <v>27</v>
      </c>
      <c r="H22" s="24" t="s">
        <v>57</v>
      </c>
      <c r="I22" s="351" t="s">
        <v>547</v>
      </c>
      <c r="J22" s="23" t="s">
        <v>58</v>
      </c>
      <c r="K22" s="34" t="s">
        <v>548</v>
      </c>
      <c r="L22" s="22" t="s">
        <v>55</v>
      </c>
      <c r="M22" s="31" t="s">
        <v>59</v>
      </c>
      <c r="N22" s="31" t="s">
        <v>325</v>
      </c>
      <c r="O22" s="31" t="s">
        <v>60</v>
      </c>
      <c r="P22" s="36" t="s">
        <v>28</v>
      </c>
    </row>
    <row r="23" spans="2:16" ht="108" x14ac:dyDescent="0.25">
      <c r="B23" s="29">
        <v>4</v>
      </c>
      <c r="C23" s="424" t="s">
        <v>348</v>
      </c>
      <c r="D23" s="424"/>
      <c r="E23" s="424"/>
      <c r="F23" s="25" t="s">
        <v>546</v>
      </c>
      <c r="G23" s="24" t="s">
        <v>27</v>
      </c>
      <c r="H23" s="24" t="s">
        <v>32</v>
      </c>
      <c r="I23" s="351" t="s">
        <v>549</v>
      </c>
      <c r="J23" s="23" t="s">
        <v>61</v>
      </c>
      <c r="K23" s="34" t="s">
        <v>53</v>
      </c>
      <c r="L23" s="22" t="s">
        <v>55</v>
      </c>
      <c r="M23" s="31" t="s">
        <v>27</v>
      </c>
      <c r="N23" s="31" t="s">
        <v>326</v>
      </c>
      <c r="O23" s="31" t="s">
        <v>62</v>
      </c>
      <c r="P23" s="36" t="s">
        <v>28</v>
      </c>
    </row>
    <row r="24" spans="2:16" ht="133.9" customHeight="1" x14ac:dyDescent="0.25">
      <c r="B24" s="29">
        <v>5</v>
      </c>
      <c r="C24" s="424" t="s">
        <v>550</v>
      </c>
      <c r="D24" s="424"/>
      <c r="E24" s="424"/>
      <c r="F24" s="25" t="s">
        <v>10</v>
      </c>
      <c r="G24" s="24">
        <v>1</v>
      </c>
      <c r="H24" s="24" t="s">
        <v>63</v>
      </c>
      <c r="I24" s="25" t="s">
        <v>51</v>
      </c>
      <c r="J24" s="25" t="s">
        <v>64</v>
      </c>
      <c r="K24" s="34" t="s">
        <v>551</v>
      </c>
      <c r="L24" s="352" t="s">
        <v>55</v>
      </c>
      <c r="M24" s="31" t="s">
        <v>27</v>
      </c>
      <c r="N24" s="31" t="s">
        <v>326</v>
      </c>
      <c r="O24" s="31" t="s">
        <v>62</v>
      </c>
      <c r="P24" s="36" t="s">
        <v>541</v>
      </c>
    </row>
    <row r="25" spans="2:16" ht="15.6" customHeight="1" x14ac:dyDescent="0.25">
      <c r="B25" s="37" t="s">
        <v>30</v>
      </c>
      <c r="K25" s="353"/>
    </row>
    <row r="26" spans="2:16" x14ac:dyDescent="0.25">
      <c r="B26" s="38" t="s">
        <v>254</v>
      </c>
    </row>
    <row r="27" spans="2:16" x14ac:dyDescent="0.25">
      <c r="B27" s="38" t="s">
        <v>255</v>
      </c>
    </row>
    <row r="28" spans="2:16" x14ac:dyDescent="0.25">
      <c r="B28" s="32" t="s">
        <v>552</v>
      </c>
    </row>
    <row r="29" spans="2:16" x14ac:dyDescent="0.25">
      <c r="B29" s="32" t="s">
        <v>553</v>
      </c>
    </row>
    <row r="30" spans="2:16" x14ac:dyDescent="0.25">
      <c r="B30" s="354" t="s">
        <v>554</v>
      </c>
    </row>
    <row r="31" spans="2:16" x14ac:dyDescent="0.25">
      <c r="B31" s="354" t="s">
        <v>555</v>
      </c>
    </row>
    <row r="33" spans="2:2" x14ac:dyDescent="0.25">
      <c r="B33" s="129"/>
    </row>
    <row r="34" spans="2:2" x14ac:dyDescent="0.25">
      <c r="B34" s="32"/>
    </row>
  </sheetData>
  <mergeCells count="24">
    <mergeCell ref="C21:E21"/>
    <mergeCell ref="C22:E22"/>
    <mergeCell ref="C23:E23"/>
    <mergeCell ref="C24:E24"/>
    <mergeCell ref="P7:P9"/>
    <mergeCell ref="C10:E10"/>
    <mergeCell ref="C11:E11"/>
    <mergeCell ref="C14:E14"/>
    <mergeCell ref="C15:E15"/>
    <mergeCell ref="C16:E16"/>
    <mergeCell ref="J7:J9"/>
    <mergeCell ref="K7:K9"/>
    <mergeCell ref="L7:L9"/>
    <mergeCell ref="M7:M9"/>
    <mergeCell ref="N7:N9"/>
    <mergeCell ref="O7:O9"/>
    <mergeCell ref="I7:I9"/>
    <mergeCell ref="C19:E19"/>
    <mergeCell ref="C20:E20"/>
    <mergeCell ref="C6:E6"/>
    <mergeCell ref="B7:B9"/>
    <mergeCell ref="C7:E9"/>
    <mergeCell ref="F7:F9"/>
    <mergeCell ref="G7:G9"/>
  </mergeCells>
  <pageMargins left="0.6" right="0.2" top="0.75" bottom="0.75" header="0.3" footer="0.3"/>
  <pageSetup paperSize="9" scale="76" orientation="landscape" r:id="rId1"/>
  <headerFooter>
    <oddHeader>&amp;L&amp;"Aptos,Bold"&amp;F&amp;R&amp;"Aptos,Bold"&amp;A</oddHeader>
  </headerFooter>
  <rowBreaks count="2" manualBreakCount="2">
    <brk id="11" max="16383" man="1"/>
    <brk id="2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F0CED-EA99-46F8-9158-DAE4008A2D2E}">
  <sheetPr>
    <tabColor rgb="FF00B050"/>
    <pageSetUpPr autoPageBreaks="0"/>
  </sheetPr>
  <dimension ref="B1:P34"/>
  <sheetViews>
    <sheetView showGridLines="0" zoomScaleNormal="100" workbookViewId="0">
      <selection activeCell="H17" sqref="H17"/>
    </sheetView>
  </sheetViews>
  <sheetFormatPr defaultColWidth="9.28515625" defaultRowHeight="13.5" x14ac:dyDescent="0.25"/>
  <cols>
    <col min="1" max="1" width="1.42578125" style="2" customWidth="1"/>
    <col min="2" max="2" width="4.42578125" style="1" customWidth="1"/>
    <col min="3" max="4" width="9.28515625" style="2"/>
    <col min="5" max="5" width="3.5703125" style="2" customWidth="1"/>
    <col min="6" max="6" width="10.28515625" style="2" bestFit="1" customWidth="1"/>
    <col min="7" max="7" width="6" style="2" customWidth="1"/>
    <col min="8" max="8" width="9.28515625" style="2" customWidth="1"/>
    <col min="9" max="9" width="8.28515625" style="2" customWidth="1"/>
    <col min="10" max="10" width="22.28515625" style="2" customWidth="1"/>
    <col min="11" max="11" width="19.7109375" style="2" customWidth="1"/>
    <col min="12" max="12" width="13.7109375" style="2" customWidth="1"/>
    <col min="13" max="13" width="13" style="2" customWidth="1"/>
    <col min="14" max="16384" width="9.28515625" style="2"/>
  </cols>
  <sheetData>
    <row r="1" spans="2:14" ht="18" customHeight="1" x14ac:dyDescent="0.25"/>
    <row r="2" spans="2:14" s="7" customFormat="1" ht="15" x14ac:dyDescent="0.25">
      <c r="B2" s="4" t="s">
        <v>0</v>
      </c>
      <c r="C2" s="5"/>
      <c r="D2" s="5"/>
      <c r="E2" s="5"/>
      <c r="F2" s="5"/>
    </row>
    <row r="3" spans="2:14" s="7" customFormat="1" ht="19.899999999999999" customHeight="1" x14ac:dyDescent="0.25">
      <c r="B3" s="9" t="s">
        <v>66</v>
      </c>
      <c r="C3" s="10"/>
      <c r="D3" s="10"/>
      <c r="E3" s="10"/>
      <c r="F3" s="10"/>
      <c r="G3" s="10"/>
      <c r="H3" s="10"/>
      <c r="I3" s="10"/>
      <c r="J3" s="10"/>
      <c r="K3" s="10"/>
      <c r="L3" s="10"/>
      <c r="M3" s="10"/>
      <c r="N3" s="10"/>
    </row>
    <row r="5" spans="2:14" s="7" customFormat="1" ht="18" customHeight="1" x14ac:dyDescent="0.25">
      <c r="B5" s="15" t="s">
        <v>1</v>
      </c>
      <c r="C5" s="16" t="s">
        <v>67</v>
      </c>
    </row>
    <row r="6" spans="2:14" s="68" customFormat="1" ht="27" x14ac:dyDescent="0.25">
      <c r="B6" s="433" t="s">
        <v>2</v>
      </c>
      <c r="C6" s="436" t="s">
        <v>68</v>
      </c>
      <c r="D6" s="437"/>
      <c r="E6" s="437"/>
      <c r="F6" s="438"/>
      <c r="G6" s="433" t="s">
        <v>69</v>
      </c>
      <c r="H6" s="433" t="s">
        <v>70</v>
      </c>
      <c r="I6" s="433" t="s">
        <v>71</v>
      </c>
      <c r="J6" s="433" t="s">
        <v>72</v>
      </c>
      <c r="K6" s="20" t="s">
        <v>73</v>
      </c>
      <c r="L6" s="433" t="s">
        <v>74</v>
      </c>
      <c r="M6" s="433" t="s">
        <v>75</v>
      </c>
    </row>
    <row r="7" spans="2:14" s="68" customFormat="1" ht="54" x14ac:dyDescent="0.25">
      <c r="B7" s="434"/>
      <c r="C7" s="439"/>
      <c r="D7" s="440"/>
      <c r="E7" s="440"/>
      <c r="F7" s="441"/>
      <c r="G7" s="434"/>
      <c r="H7" s="434"/>
      <c r="I7" s="435"/>
      <c r="J7" s="434"/>
      <c r="K7" s="205" t="s">
        <v>76</v>
      </c>
      <c r="L7" s="434"/>
      <c r="M7" s="434"/>
    </row>
    <row r="8" spans="2:14" s="207" customFormat="1" ht="14.25" thickBot="1" x14ac:dyDescent="0.3">
      <c r="B8" s="435"/>
      <c r="C8" s="442"/>
      <c r="D8" s="443"/>
      <c r="E8" s="443"/>
      <c r="F8" s="444"/>
      <c r="G8" s="435"/>
      <c r="H8" s="435"/>
      <c r="I8" s="223" t="s">
        <v>77</v>
      </c>
      <c r="J8" s="435"/>
      <c r="K8" s="206" t="s">
        <v>256</v>
      </c>
      <c r="L8" s="435"/>
      <c r="M8" s="435"/>
    </row>
    <row r="9" spans="2:14" ht="122.25" thickBot="1" x14ac:dyDescent="0.3">
      <c r="B9" s="208">
        <v>1</v>
      </c>
      <c r="C9" s="445" t="s">
        <v>78</v>
      </c>
      <c r="D9" s="446"/>
      <c r="E9" s="446"/>
      <c r="F9" s="447"/>
      <c r="G9" s="208" t="s">
        <v>79</v>
      </c>
      <c r="H9" s="208" t="s">
        <v>80</v>
      </c>
      <c r="I9" s="210">
        <v>5</v>
      </c>
      <c r="J9" s="209" t="s">
        <v>349</v>
      </c>
      <c r="K9" s="211">
        <v>1</v>
      </c>
      <c r="L9" s="208" t="s">
        <v>81</v>
      </c>
      <c r="M9" s="208" t="s">
        <v>82</v>
      </c>
    </row>
    <row r="10" spans="2:14" ht="42" customHeight="1" thickBot="1" x14ac:dyDescent="0.3">
      <c r="B10" s="208">
        <v>2</v>
      </c>
      <c r="C10" s="445" t="s">
        <v>83</v>
      </c>
      <c r="D10" s="446"/>
      <c r="E10" s="446"/>
      <c r="F10" s="447"/>
      <c r="G10" s="208" t="s">
        <v>27</v>
      </c>
      <c r="H10" s="208" t="s">
        <v>27</v>
      </c>
      <c r="I10" s="210">
        <v>10</v>
      </c>
      <c r="J10" s="44" t="s">
        <v>27</v>
      </c>
      <c r="K10" s="211">
        <v>1</v>
      </c>
      <c r="L10" s="208" t="s">
        <v>84</v>
      </c>
      <c r="M10" s="208" t="s">
        <v>82</v>
      </c>
    </row>
    <row r="11" spans="2:14" ht="45.75" customHeight="1" thickBot="1" x14ac:dyDescent="0.3">
      <c r="B11" s="208">
        <v>3</v>
      </c>
      <c r="C11" s="430" t="s">
        <v>85</v>
      </c>
      <c r="D11" s="431"/>
      <c r="E11" s="431"/>
      <c r="F11" s="432"/>
      <c r="G11" s="208" t="s">
        <v>27</v>
      </c>
      <c r="H11" s="208" t="s">
        <v>27</v>
      </c>
      <c r="I11" s="210">
        <v>60</v>
      </c>
      <c r="J11" s="44" t="s">
        <v>27</v>
      </c>
      <c r="K11" s="208"/>
      <c r="L11" s="208" t="s">
        <v>84</v>
      </c>
      <c r="M11" s="208" t="s">
        <v>82</v>
      </c>
    </row>
    <row r="12" spans="2:14" ht="47.45" customHeight="1" thickBot="1" x14ac:dyDescent="0.3">
      <c r="B12" s="208">
        <v>5</v>
      </c>
      <c r="C12" s="445" t="s">
        <v>257</v>
      </c>
      <c r="D12" s="446"/>
      <c r="E12" s="446"/>
      <c r="F12" s="447"/>
      <c r="G12" s="208" t="s">
        <v>79</v>
      </c>
      <c r="H12" s="208" t="s">
        <v>87</v>
      </c>
      <c r="I12" s="208">
        <v>10</v>
      </c>
      <c r="J12" s="44" t="s">
        <v>27</v>
      </c>
      <c r="K12" s="211">
        <v>1</v>
      </c>
      <c r="L12" s="208" t="s">
        <v>86</v>
      </c>
      <c r="M12" s="208" t="s">
        <v>82</v>
      </c>
    </row>
    <row r="13" spans="2:14" ht="42.6" customHeight="1" thickBot="1" x14ac:dyDescent="0.3">
      <c r="B13" s="208">
        <v>6</v>
      </c>
      <c r="C13" s="445" t="s">
        <v>88</v>
      </c>
      <c r="D13" s="446"/>
      <c r="E13" s="446"/>
      <c r="F13" s="447"/>
      <c r="G13" s="208" t="s">
        <v>79</v>
      </c>
      <c r="H13" s="208" t="s">
        <v>87</v>
      </c>
      <c r="I13" s="208">
        <v>10</v>
      </c>
      <c r="J13" s="44" t="s">
        <v>27</v>
      </c>
      <c r="K13" s="211">
        <v>1</v>
      </c>
      <c r="L13" s="208" t="s">
        <v>86</v>
      </c>
      <c r="M13" s="208" t="s">
        <v>82</v>
      </c>
    </row>
    <row r="14" spans="2:14" ht="47.25" customHeight="1" thickBot="1" x14ac:dyDescent="0.3">
      <c r="B14" s="208">
        <v>7</v>
      </c>
      <c r="C14" s="445" t="s">
        <v>89</v>
      </c>
      <c r="D14" s="446"/>
      <c r="E14" s="446"/>
      <c r="F14" s="447"/>
      <c r="G14" s="208" t="s">
        <v>79</v>
      </c>
      <c r="H14" s="208" t="s">
        <v>87</v>
      </c>
      <c r="I14" s="208">
        <v>10</v>
      </c>
      <c r="J14" s="44" t="s">
        <v>27</v>
      </c>
      <c r="K14" s="211">
        <v>1</v>
      </c>
      <c r="L14" s="208" t="s">
        <v>86</v>
      </c>
      <c r="M14" s="208" t="s">
        <v>82</v>
      </c>
    </row>
    <row r="15" spans="2:14" ht="97.9" customHeight="1" thickBot="1" x14ac:dyDescent="0.3">
      <c r="B15" s="208">
        <v>8</v>
      </c>
      <c r="C15" s="445" t="s">
        <v>90</v>
      </c>
      <c r="D15" s="446"/>
      <c r="E15" s="446"/>
      <c r="F15" s="447"/>
      <c r="G15" s="208" t="s">
        <v>27</v>
      </c>
      <c r="H15" s="208" t="s">
        <v>27</v>
      </c>
      <c r="I15" s="208">
        <v>10</v>
      </c>
      <c r="J15" s="44" t="s">
        <v>27</v>
      </c>
      <c r="K15" s="211">
        <v>1</v>
      </c>
      <c r="L15" s="208" t="s">
        <v>91</v>
      </c>
      <c r="M15" s="208" t="s">
        <v>81</v>
      </c>
    </row>
    <row r="16" spans="2:14" ht="100.9" customHeight="1" thickBot="1" x14ac:dyDescent="0.3">
      <c r="B16" s="208">
        <v>9</v>
      </c>
      <c r="C16" s="445" t="s">
        <v>92</v>
      </c>
      <c r="D16" s="446"/>
      <c r="E16" s="446"/>
      <c r="F16" s="447"/>
      <c r="G16" s="208" t="s">
        <v>27</v>
      </c>
      <c r="H16" s="208" t="s">
        <v>27</v>
      </c>
      <c r="I16" s="208">
        <v>10</v>
      </c>
      <c r="J16" s="44" t="s">
        <v>27</v>
      </c>
      <c r="K16" s="211">
        <v>1</v>
      </c>
      <c r="L16" s="208" t="s">
        <v>91</v>
      </c>
      <c r="M16" s="208" t="s">
        <v>81</v>
      </c>
    </row>
    <row r="17" spans="2:16" ht="45.6" customHeight="1" thickBot="1" x14ac:dyDescent="0.3">
      <c r="B17" s="208">
        <v>10</v>
      </c>
      <c r="C17" s="445" t="s">
        <v>398</v>
      </c>
      <c r="D17" s="446"/>
      <c r="E17" s="446"/>
      <c r="F17" s="447"/>
      <c r="G17" s="208" t="s">
        <v>174</v>
      </c>
      <c r="H17" s="304">
        <f>'Anexa 11'!F43+'Anexa 11'!G43</f>
        <v>66168</v>
      </c>
      <c r="I17" s="208">
        <v>10</v>
      </c>
      <c r="J17" s="44" t="s">
        <v>27</v>
      </c>
      <c r="K17" s="211">
        <v>1</v>
      </c>
      <c r="L17" s="208" t="s">
        <v>91</v>
      </c>
      <c r="M17" s="208" t="s">
        <v>81</v>
      </c>
    </row>
    <row r="18" spans="2:16" ht="7.5" customHeight="1" x14ac:dyDescent="0.25"/>
    <row r="19" spans="2:16" x14ac:dyDescent="0.25">
      <c r="B19" s="129" t="s">
        <v>30</v>
      </c>
    </row>
    <row r="20" spans="2:16" s="213" customFormat="1" x14ac:dyDescent="0.25">
      <c r="B20" s="449" t="s">
        <v>93</v>
      </c>
      <c r="C20" s="449"/>
      <c r="D20" s="449"/>
      <c r="E20" s="449"/>
      <c r="F20" s="449"/>
      <c r="G20" s="449"/>
      <c r="H20" s="449"/>
      <c r="I20" s="449"/>
      <c r="J20" s="449"/>
      <c r="K20" s="449"/>
      <c r="L20" s="449"/>
      <c r="M20" s="449"/>
      <c r="N20" s="212"/>
      <c r="O20" s="212"/>
      <c r="P20" s="212"/>
    </row>
    <row r="21" spans="2:16" s="213" customFormat="1" ht="19.5" customHeight="1" x14ac:dyDescent="0.25">
      <c r="B21" s="449" t="s">
        <v>261</v>
      </c>
      <c r="C21" s="449"/>
      <c r="D21" s="449"/>
      <c r="E21" s="449"/>
      <c r="F21" s="449"/>
      <c r="G21" s="449"/>
      <c r="H21" s="449"/>
      <c r="I21" s="449"/>
      <c r="J21" s="449"/>
      <c r="K21" s="449"/>
      <c r="L21" s="449"/>
      <c r="M21" s="449"/>
      <c r="N21" s="212"/>
      <c r="O21" s="212"/>
      <c r="P21" s="212"/>
    </row>
    <row r="22" spans="2:16" s="213" customFormat="1" ht="6" customHeight="1" x14ac:dyDescent="0.25"/>
    <row r="23" spans="2:16" s="213" customFormat="1" x14ac:dyDescent="0.25">
      <c r="B23" s="214" t="s">
        <v>94</v>
      </c>
    </row>
    <row r="24" spans="2:16" s="64" customFormat="1" ht="15" customHeight="1" x14ac:dyDescent="0.25">
      <c r="B24" s="215" t="s">
        <v>95</v>
      </c>
      <c r="C24" s="450" t="s">
        <v>96</v>
      </c>
      <c r="D24" s="450"/>
      <c r="E24" s="450"/>
      <c r="F24" s="450"/>
      <c r="G24" s="450"/>
      <c r="H24" s="450"/>
      <c r="I24" s="450"/>
      <c r="J24" s="450"/>
      <c r="K24" s="450"/>
      <c r="L24" s="450"/>
    </row>
    <row r="25" spans="2:16" s="64" customFormat="1" ht="15" customHeight="1" x14ac:dyDescent="0.25">
      <c r="B25" s="215" t="s">
        <v>97</v>
      </c>
      <c r="C25" s="450" t="s">
        <v>98</v>
      </c>
      <c r="D25" s="450"/>
      <c r="E25" s="450"/>
      <c r="F25" s="450"/>
      <c r="G25" s="450"/>
      <c r="H25" s="450"/>
      <c r="I25" s="450"/>
      <c r="J25" s="450"/>
      <c r="K25" s="450"/>
      <c r="L25" s="450"/>
    </row>
    <row r="26" spans="2:16" s="64" customFormat="1" ht="15" customHeight="1" x14ac:dyDescent="0.25">
      <c r="B26" s="215" t="s">
        <v>99</v>
      </c>
      <c r="C26" s="450" t="s">
        <v>100</v>
      </c>
      <c r="D26" s="450"/>
      <c r="E26" s="450"/>
      <c r="F26" s="450"/>
      <c r="G26" s="450"/>
      <c r="H26" s="450"/>
      <c r="I26" s="450"/>
      <c r="J26" s="450"/>
      <c r="K26" s="450"/>
      <c r="L26" s="450"/>
    </row>
    <row r="27" spans="2:16" s="213" customFormat="1" ht="6" customHeight="1" x14ac:dyDescent="0.25"/>
    <row r="29" spans="2:16" s="7" customFormat="1" ht="15" x14ac:dyDescent="0.25">
      <c r="B29" s="92" t="s">
        <v>26</v>
      </c>
      <c r="C29" s="7" t="s">
        <v>258</v>
      </c>
    </row>
    <row r="30" spans="2:16" s="68" customFormat="1" ht="49.5" customHeight="1" x14ac:dyDescent="0.25">
      <c r="B30" s="433" t="s">
        <v>2</v>
      </c>
      <c r="C30" s="436" t="s">
        <v>68</v>
      </c>
      <c r="D30" s="437"/>
      <c r="E30" s="437"/>
      <c r="F30" s="438"/>
      <c r="G30" s="433" t="s">
        <v>69</v>
      </c>
      <c r="H30" s="433" t="s">
        <v>70</v>
      </c>
      <c r="I30" s="433" t="s">
        <v>71</v>
      </c>
      <c r="J30" s="433" t="s">
        <v>72</v>
      </c>
      <c r="K30" s="185" t="s">
        <v>73</v>
      </c>
      <c r="L30" s="451"/>
      <c r="M30" s="451"/>
    </row>
    <row r="31" spans="2:16" s="68" customFormat="1" ht="54" x14ac:dyDescent="0.25">
      <c r="B31" s="434"/>
      <c r="C31" s="439"/>
      <c r="D31" s="440"/>
      <c r="E31" s="440"/>
      <c r="F31" s="441"/>
      <c r="G31" s="434"/>
      <c r="H31" s="434"/>
      <c r="I31" s="435"/>
      <c r="J31" s="434"/>
      <c r="K31" s="216" t="s">
        <v>76</v>
      </c>
      <c r="L31" s="451"/>
      <c r="M31" s="451"/>
    </row>
    <row r="32" spans="2:16" s="207" customFormat="1" x14ac:dyDescent="0.25">
      <c r="B32" s="435"/>
      <c r="C32" s="439"/>
      <c r="D32" s="440"/>
      <c r="E32" s="440"/>
      <c r="F32" s="441"/>
      <c r="G32" s="434"/>
      <c r="H32" s="434"/>
      <c r="I32" s="222" t="s">
        <v>77</v>
      </c>
      <c r="J32" s="434"/>
      <c r="K32" s="217" t="s">
        <v>256</v>
      </c>
      <c r="L32" s="451"/>
      <c r="M32" s="451"/>
    </row>
    <row r="33" spans="2:13" ht="60.6" customHeight="1" x14ac:dyDescent="0.25">
      <c r="B33" s="208">
        <v>1</v>
      </c>
      <c r="C33" s="448" t="s">
        <v>259</v>
      </c>
      <c r="D33" s="448"/>
      <c r="E33" s="448"/>
      <c r="F33" s="448"/>
      <c r="G33" s="208" t="s">
        <v>79</v>
      </c>
      <c r="H33" s="218">
        <v>1</v>
      </c>
      <c r="I33" s="210">
        <v>10</v>
      </c>
      <c r="J33" s="44" t="s">
        <v>260</v>
      </c>
      <c r="K33" s="219">
        <v>1</v>
      </c>
      <c r="L33" s="1"/>
      <c r="M33" s="1"/>
    </row>
    <row r="34" spans="2:13" ht="116.45" customHeight="1" x14ac:dyDescent="0.25">
      <c r="B34" s="208">
        <v>2</v>
      </c>
      <c r="C34" s="448" t="s">
        <v>101</v>
      </c>
      <c r="D34" s="448"/>
      <c r="E34" s="448"/>
      <c r="F34" s="448"/>
      <c r="G34" s="208" t="s">
        <v>27</v>
      </c>
      <c r="H34" s="208" t="s">
        <v>27</v>
      </c>
      <c r="I34" s="210">
        <v>10</v>
      </c>
      <c r="J34" s="44" t="s">
        <v>27</v>
      </c>
      <c r="K34" s="219">
        <v>1</v>
      </c>
      <c r="L34" s="1"/>
      <c r="M34" s="1"/>
    </row>
  </sheetData>
  <mergeCells count="32">
    <mergeCell ref="C17:F17"/>
    <mergeCell ref="J30:J32"/>
    <mergeCell ref="L30:L32"/>
    <mergeCell ref="M30:M32"/>
    <mergeCell ref="C33:F33"/>
    <mergeCell ref="C34:F34"/>
    <mergeCell ref="B20:M20"/>
    <mergeCell ref="B21:M21"/>
    <mergeCell ref="C24:L24"/>
    <mergeCell ref="C25:L25"/>
    <mergeCell ref="C26:L26"/>
    <mergeCell ref="B30:B32"/>
    <mergeCell ref="C30:F32"/>
    <mergeCell ref="G30:G32"/>
    <mergeCell ref="H30:H32"/>
    <mergeCell ref="I30:I31"/>
    <mergeCell ref="C12:F12"/>
    <mergeCell ref="C13:F13"/>
    <mergeCell ref="C14:F14"/>
    <mergeCell ref="C15:F15"/>
    <mergeCell ref="C16:F16"/>
    <mergeCell ref="J6:J8"/>
    <mergeCell ref="L6:L8"/>
    <mergeCell ref="M6:M8"/>
    <mergeCell ref="C9:F9"/>
    <mergeCell ref="C10:F10"/>
    <mergeCell ref="I6:I7"/>
    <mergeCell ref="C11:F11"/>
    <mergeCell ref="B6:B8"/>
    <mergeCell ref="C6:F8"/>
    <mergeCell ref="G6:G8"/>
    <mergeCell ref="H6:H8"/>
  </mergeCells>
  <phoneticPr fontId="1" type="noConversion"/>
  <pageMargins left="0.3" right="0.2" top="0.75" bottom="0.75" header="0.3" footer="0.3"/>
  <pageSetup paperSize="9" scale="75" fitToHeight="0" orientation="portrait" verticalDpi="300" r:id="rId1"/>
  <headerFooter>
    <oddHeader>&amp;L&amp;"Aptos,Bold"&amp;F&amp;R&amp;"Aptos,Bold"&amp;A</oddHeader>
  </headerFooter>
  <rowBreaks count="1" manualBreakCount="1">
    <brk id="2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9EAFC-4FC8-4834-BB61-2EB379E901AE}">
  <sheetPr>
    <tabColor rgb="FF00B050"/>
    <pageSetUpPr autoPageBreaks="0"/>
  </sheetPr>
  <dimension ref="A2:N59"/>
  <sheetViews>
    <sheetView showGridLines="0" zoomScaleNormal="100" workbookViewId="0">
      <selection activeCell="F19" sqref="F19"/>
    </sheetView>
  </sheetViews>
  <sheetFormatPr defaultColWidth="9.28515625" defaultRowHeight="13.5" x14ac:dyDescent="0.25"/>
  <cols>
    <col min="1" max="1" width="4.28515625" style="27" customWidth="1"/>
    <col min="2" max="2" width="5.42578125" style="27" customWidth="1"/>
    <col min="3" max="3" width="27.28515625" style="27" customWidth="1"/>
    <col min="4" max="4" width="9" style="27" customWidth="1"/>
    <col min="5" max="5" width="9.28515625" style="119" customWidth="1"/>
    <col min="6" max="6" width="13.28515625" style="116" customWidth="1"/>
    <col min="7" max="7" width="14.7109375" style="116" customWidth="1"/>
    <col min="8" max="8" width="16.42578125" style="116" customWidth="1"/>
    <col min="9" max="9" width="16.42578125" style="117" customWidth="1"/>
    <col min="10" max="10" width="13.28515625" style="116" bestFit="1" customWidth="1"/>
    <col min="11" max="11" width="9.7109375" style="116" customWidth="1"/>
    <col min="12" max="13" width="9.28515625" style="27" customWidth="1"/>
    <col min="14" max="14" width="11" style="27" customWidth="1"/>
    <col min="15" max="16384" width="9.28515625" style="27"/>
  </cols>
  <sheetData>
    <row r="2" spans="2:14" s="7" customFormat="1" ht="15" x14ac:dyDescent="0.25">
      <c r="B2" s="4" t="s">
        <v>65</v>
      </c>
      <c r="C2" s="5"/>
      <c r="D2" s="5"/>
      <c r="E2" s="5"/>
      <c r="F2" s="5"/>
      <c r="I2" s="8"/>
    </row>
    <row r="3" spans="2:14" s="7" customFormat="1" ht="19.899999999999999" customHeight="1" x14ac:dyDescent="0.25">
      <c r="B3" s="9" t="s">
        <v>152</v>
      </c>
      <c r="C3" s="10"/>
      <c r="D3" s="10"/>
      <c r="E3" s="10"/>
      <c r="F3" s="10"/>
      <c r="G3" s="10"/>
      <c r="H3" s="10"/>
      <c r="I3" s="11"/>
      <c r="J3" s="10"/>
      <c r="K3" s="10"/>
      <c r="L3" s="10"/>
    </row>
    <row r="4" spans="2:14" s="7" customFormat="1" ht="6" customHeight="1" thickBot="1" x14ac:dyDescent="0.3">
      <c r="B4" s="453"/>
      <c r="C4" s="453"/>
      <c r="D4" s="92"/>
      <c r="I4" s="8"/>
    </row>
    <row r="5" spans="2:14" s="21" customFormat="1" ht="54.6" customHeight="1" x14ac:dyDescent="0.25">
      <c r="B5" s="93" t="s">
        <v>2</v>
      </c>
      <c r="C5" s="93" t="s">
        <v>103</v>
      </c>
      <c r="D5" s="93" t="s">
        <v>104</v>
      </c>
      <c r="E5" s="93" t="s">
        <v>153</v>
      </c>
      <c r="F5" s="94" t="s">
        <v>106</v>
      </c>
      <c r="G5" s="95" t="s">
        <v>107</v>
      </c>
      <c r="H5" s="95" t="s">
        <v>344</v>
      </c>
      <c r="I5" s="96" t="s">
        <v>108</v>
      </c>
      <c r="J5" s="95" t="s">
        <v>109</v>
      </c>
      <c r="K5" s="95" t="s">
        <v>110</v>
      </c>
      <c r="M5" s="454" t="s">
        <v>111</v>
      </c>
      <c r="N5" s="455"/>
    </row>
    <row r="6" spans="2:14" ht="14.65" customHeight="1" x14ac:dyDescent="0.25">
      <c r="B6" s="97">
        <v>1</v>
      </c>
      <c r="C6" s="314" t="s">
        <v>424</v>
      </c>
      <c r="D6" s="99" t="s">
        <v>112</v>
      </c>
      <c r="E6" s="100" t="s">
        <v>113</v>
      </c>
      <c r="F6" s="101">
        <v>4875</v>
      </c>
      <c r="G6" s="102">
        <v>2241</v>
      </c>
      <c r="H6" s="102">
        <v>9</v>
      </c>
      <c r="I6" s="103">
        <f t="shared" ref="I6:I11" si="0">F6</f>
        <v>4875</v>
      </c>
      <c r="J6" s="102">
        <v>185</v>
      </c>
      <c r="K6" s="102">
        <v>1</v>
      </c>
      <c r="M6" s="197">
        <f t="shared" ref="M6:M18" si="1">I6</f>
        <v>4875</v>
      </c>
      <c r="N6" s="198" t="str">
        <f t="shared" ref="N6:N19" si="2">IF(M6=F6,"CORECT","FALS")</f>
        <v>CORECT</v>
      </c>
    </row>
    <row r="7" spans="2:14" ht="14.65" customHeight="1" x14ac:dyDescent="0.25">
      <c r="B7" s="97">
        <v>2</v>
      </c>
      <c r="C7" s="314" t="s">
        <v>425</v>
      </c>
      <c r="D7" s="99" t="s">
        <v>112</v>
      </c>
      <c r="E7" s="100" t="s">
        <v>114</v>
      </c>
      <c r="F7" s="101">
        <v>9703</v>
      </c>
      <c r="G7" s="102">
        <v>3536</v>
      </c>
      <c r="H7" s="102">
        <v>8</v>
      </c>
      <c r="I7" s="103">
        <f t="shared" si="0"/>
        <v>9703</v>
      </c>
      <c r="J7" s="102">
        <v>260</v>
      </c>
      <c r="K7" s="102">
        <v>1</v>
      </c>
      <c r="M7" s="197">
        <f t="shared" si="1"/>
        <v>9703</v>
      </c>
      <c r="N7" s="198" t="str">
        <f t="shared" si="2"/>
        <v>CORECT</v>
      </c>
    </row>
    <row r="8" spans="2:14" ht="14.65" customHeight="1" x14ac:dyDescent="0.25">
      <c r="B8" s="97">
        <v>3</v>
      </c>
      <c r="C8" s="313" t="s">
        <v>426</v>
      </c>
      <c r="D8" s="100" t="s">
        <v>115</v>
      </c>
      <c r="E8" s="100" t="s">
        <v>116</v>
      </c>
      <c r="F8" s="101">
        <v>4852</v>
      </c>
      <c r="G8" s="102">
        <v>1640</v>
      </c>
      <c r="H8" s="102">
        <v>1</v>
      </c>
      <c r="I8" s="103">
        <f t="shared" si="0"/>
        <v>4852</v>
      </c>
      <c r="J8" s="102">
        <v>83</v>
      </c>
      <c r="K8" s="102">
        <v>0</v>
      </c>
      <c r="M8" s="197">
        <f t="shared" si="1"/>
        <v>4852</v>
      </c>
      <c r="N8" s="198" t="str">
        <f t="shared" si="2"/>
        <v>CORECT</v>
      </c>
    </row>
    <row r="9" spans="2:14" ht="14.65" customHeight="1" x14ac:dyDescent="0.25">
      <c r="B9" s="97">
        <v>4</v>
      </c>
      <c r="C9" s="312" t="s">
        <v>427</v>
      </c>
      <c r="D9" s="100" t="s">
        <v>115</v>
      </c>
      <c r="E9" s="100" t="s">
        <v>117</v>
      </c>
      <c r="F9" s="101">
        <v>1730</v>
      </c>
      <c r="G9" s="102">
        <v>841</v>
      </c>
      <c r="H9" s="102">
        <v>0</v>
      </c>
      <c r="I9" s="103">
        <f t="shared" si="0"/>
        <v>1730</v>
      </c>
      <c r="J9" s="102">
        <v>36</v>
      </c>
      <c r="K9" s="102">
        <v>0</v>
      </c>
      <c r="M9" s="197">
        <f t="shared" si="1"/>
        <v>1730</v>
      </c>
      <c r="N9" s="198" t="str">
        <f t="shared" si="2"/>
        <v>CORECT</v>
      </c>
    </row>
    <row r="10" spans="2:14" s="199" customFormat="1" ht="14.65" customHeight="1" x14ac:dyDescent="0.25">
      <c r="B10" s="97">
        <v>5</v>
      </c>
      <c r="C10" s="312" t="s">
        <v>428</v>
      </c>
      <c r="D10" s="100" t="s">
        <v>115</v>
      </c>
      <c r="E10" s="100" t="s">
        <v>118</v>
      </c>
      <c r="F10" s="101">
        <v>1330</v>
      </c>
      <c r="G10" s="102">
        <v>697</v>
      </c>
      <c r="H10" s="102">
        <v>1</v>
      </c>
      <c r="I10" s="103">
        <f t="shared" si="0"/>
        <v>1330</v>
      </c>
      <c r="J10" s="102">
        <v>14</v>
      </c>
      <c r="K10" s="102">
        <v>0</v>
      </c>
      <c r="M10" s="197">
        <f t="shared" si="1"/>
        <v>1330</v>
      </c>
      <c r="N10" s="198" t="str">
        <f t="shared" si="2"/>
        <v>CORECT</v>
      </c>
    </row>
    <row r="11" spans="2:14" ht="14.65" customHeight="1" x14ac:dyDescent="0.25">
      <c r="B11" s="97">
        <v>6</v>
      </c>
      <c r="C11" s="312" t="s">
        <v>429</v>
      </c>
      <c r="D11" s="100" t="s">
        <v>115</v>
      </c>
      <c r="E11" s="100" t="s">
        <v>119</v>
      </c>
      <c r="F11" s="101">
        <v>4854</v>
      </c>
      <c r="G11" s="102">
        <v>2313</v>
      </c>
      <c r="H11" s="102">
        <v>4</v>
      </c>
      <c r="I11" s="103">
        <f t="shared" si="0"/>
        <v>4854</v>
      </c>
      <c r="J11" s="102">
        <v>0</v>
      </c>
      <c r="K11" s="102">
        <v>0</v>
      </c>
      <c r="M11" s="197">
        <f t="shared" si="1"/>
        <v>4854</v>
      </c>
      <c r="N11" s="198" t="str">
        <f t="shared" si="2"/>
        <v>CORECT</v>
      </c>
    </row>
    <row r="12" spans="2:14" ht="14.65" customHeight="1" x14ac:dyDescent="0.25">
      <c r="B12" s="97">
        <v>7</v>
      </c>
      <c r="C12" s="312" t="s">
        <v>430</v>
      </c>
      <c r="D12" s="100" t="s">
        <v>115</v>
      </c>
      <c r="E12" s="100" t="s">
        <v>437</v>
      </c>
      <c r="F12" s="101">
        <v>3034</v>
      </c>
      <c r="G12" s="102">
        <v>1513</v>
      </c>
      <c r="H12" s="102">
        <v>13</v>
      </c>
      <c r="I12" s="103">
        <f t="shared" ref="I12:I18" si="3">F12</f>
        <v>3034</v>
      </c>
      <c r="J12" s="102">
        <v>42</v>
      </c>
      <c r="K12" s="102">
        <v>0</v>
      </c>
      <c r="M12" s="197">
        <f t="shared" si="1"/>
        <v>3034</v>
      </c>
      <c r="N12" s="198" t="str">
        <f t="shared" si="2"/>
        <v>CORECT</v>
      </c>
    </row>
    <row r="13" spans="2:14" ht="14.65" customHeight="1" x14ac:dyDescent="0.25">
      <c r="B13" s="97">
        <v>8</v>
      </c>
      <c r="C13" s="312" t="s">
        <v>431</v>
      </c>
      <c r="D13" s="100" t="s">
        <v>115</v>
      </c>
      <c r="E13" s="100" t="s">
        <v>438</v>
      </c>
      <c r="F13" s="101">
        <v>2864</v>
      </c>
      <c r="G13" s="102">
        <v>848</v>
      </c>
      <c r="H13" s="102">
        <v>0</v>
      </c>
      <c r="I13" s="103">
        <f t="shared" si="3"/>
        <v>2864</v>
      </c>
      <c r="J13" s="102">
        <v>24</v>
      </c>
      <c r="K13" s="102">
        <v>0</v>
      </c>
      <c r="M13" s="197">
        <f t="shared" si="1"/>
        <v>2864</v>
      </c>
      <c r="N13" s="198" t="str">
        <f t="shared" si="2"/>
        <v>CORECT</v>
      </c>
    </row>
    <row r="14" spans="2:14" ht="14.65" customHeight="1" x14ac:dyDescent="0.25">
      <c r="B14" s="97">
        <v>9</v>
      </c>
      <c r="C14" s="313" t="s">
        <v>432</v>
      </c>
      <c r="D14" s="100" t="s">
        <v>115</v>
      </c>
      <c r="E14" s="100" t="s">
        <v>439</v>
      </c>
      <c r="F14" s="101">
        <v>1231</v>
      </c>
      <c r="G14" s="102">
        <v>676</v>
      </c>
      <c r="H14" s="102">
        <v>2</v>
      </c>
      <c r="I14" s="103">
        <f t="shared" si="3"/>
        <v>1231</v>
      </c>
      <c r="J14" s="102">
        <v>30</v>
      </c>
      <c r="K14" s="102">
        <v>0</v>
      </c>
      <c r="M14" s="197">
        <f t="shared" si="1"/>
        <v>1231</v>
      </c>
      <c r="N14" s="198" t="str">
        <f t="shared" si="2"/>
        <v>CORECT</v>
      </c>
    </row>
    <row r="15" spans="2:14" ht="14.65" customHeight="1" x14ac:dyDescent="0.25">
      <c r="B15" s="97">
        <v>10</v>
      </c>
      <c r="C15" s="312" t="s">
        <v>433</v>
      </c>
      <c r="D15" s="100" t="s">
        <v>115</v>
      </c>
      <c r="E15" s="100" t="s">
        <v>440</v>
      </c>
      <c r="F15" s="101">
        <v>1625</v>
      </c>
      <c r="G15" s="102">
        <v>623</v>
      </c>
      <c r="H15" s="102">
        <v>0</v>
      </c>
      <c r="I15" s="103">
        <f t="shared" si="3"/>
        <v>1625</v>
      </c>
      <c r="J15" s="102">
        <v>22</v>
      </c>
      <c r="K15" s="102">
        <v>0</v>
      </c>
      <c r="M15" s="197">
        <f t="shared" si="1"/>
        <v>1625</v>
      </c>
      <c r="N15" s="198" t="str">
        <f t="shared" si="2"/>
        <v>CORECT</v>
      </c>
    </row>
    <row r="16" spans="2:14" s="199" customFormat="1" ht="14.65" customHeight="1" x14ac:dyDescent="0.25">
      <c r="B16" s="97">
        <v>11</v>
      </c>
      <c r="C16" s="312" t="s">
        <v>434</v>
      </c>
      <c r="D16" s="100" t="s">
        <v>115</v>
      </c>
      <c r="E16" s="100" t="s">
        <v>441</v>
      </c>
      <c r="F16" s="101">
        <v>753</v>
      </c>
      <c r="G16" s="102">
        <v>590</v>
      </c>
      <c r="H16" s="102">
        <v>0</v>
      </c>
      <c r="I16" s="103">
        <f t="shared" si="3"/>
        <v>753</v>
      </c>
      <c r="J16" s="102">
        <v>10</v>
      </c>
      <c r="K16" s="102">
        <v>0</v>
      </c>
      <c r="M16" s="197">
        <f t="shared" si="1"/>
        <v>753</v>
      </c>
      <c r="N16" s="198" t="str">
        <f t="shared" si="2"/>
        <v>CORECT</v>
      </c>
    </row>
    <row r="17" spans="1:14" ht="14.65" customHeight="1" x14ac:dyDescent="0.25">
      <c r="B17" s="97">
        <v>12</v>
      </c>
      <c r="C17" s="312" t="s">
        <v>435</v>
      </c>
      <c r="D17" s="100" t="s">
        <v>115</v>
      </c>
      <c r="E17" s="100" t="s">
        <v>442</v>
      </c>
      <c r="F17" s="101">
        <v>1802</v>
      </c>
      <c r="G17" s="102">
        <v>432</v>
      </c>
      <c r="H17" s="102">
        <v>0</v>
      </c>
      <c r="I17" s="103">
        <f t="shared" ref="I17" si="4">F17</f>
        <v>1802</v>
      </c>
      <c r="J17" s="102">
        <v>10</v>
      </c>
      <c r="K17" s="102">
        <v>0</v>
      </c>
      <c r="M17" s="197">
        <f t="shared" si="1"/>
        <v>1802</v>
      </c>
      <c r="N17" s="198" t="str">
        <f t="shared" si="2"/>
        <v>CORECT</v>
      </c>
    </row>
    <row r="18" spans="1:14" ht="14.65" customHeight="1" x14ac:dyDescent="0.25">
      <c r="B18" s="97">
        <v>13</v>
      </c>
      <c r="C18" s="312" t="s">
        <v>436</v>
      </c>
      <c r="D18" s="100" t="s">
        <v>115</v>
      </c>
      <c r="E18" s="100" t="s">
        <v>443</v>
      </c>
      <c r="F18" s="101">
        <v>1080</v>
      </c>
      <c r="G18" s="102">
        <v>592</v>
      </c>
      <c r="H18" s="102">
        <v>8</v>
      </c>
      <c r="I18" s="103">
        <f t="shared" si="3"/>
        <v>1080</v>
      </c>
      <c r="J18" s="102">
        <v>6</v>
      </c>
      <c r="K18" s="102">
        <v>0</v>
      </c>
      <c r="M18" s="197">
        <f t="shared" si="1"/>
        <v>1080</v>
      </c>
      <c r="N18" s="198" t="str">
        <f t="shared" si="2"/>
        <v>CORECT</v>
      </c>
    </row>
    <row r="19" spans="1:14" s="104" customFormat="1" ht="14.25" thickBot="1" x14ac:dyDescent="0.3">
      <c r="E19" s="105" t="s">
        <v>120</v>
      </c>
      <c r="F19" s="106">
        <f>SUM(F6:F18)</f>
        <v>39733</v>
      </c>
      <c r="G19" s="106">
        <f t="shared" ref="G19:K19" si="5">SUM(G6:G18)</f>
        <v>16542</v>
      </c>
      <c r="H19" s="106">
        <f t="shared" si="5"/>
        <v>46</v>
      </c>
      <c r="I19" s="106">
        <f t="shared" si="5"/>
        <v>39733</v>
      </c>
      <c r="J19" s="106">
        <f t="shared" si="5"/>
        <v>722</v>
      </c>
      <c r="K19" s="106">
        <f t="shared" si="5"/>
        <v>2</v>
      </c>
      <c r="M19" s="200">
        <f>SUM(M6:M18)</f>
        <v>39733</v>
      </c>
      <c r="N19" s="201" t="str">
        <f t="shared" si="2"/>
        <v>CORECT</v>
      </c>
    </row>
    <row r="20" spans="1:14" x14ac:dyDescent="0.25">
      <c r="E20" s="108" t="s">
        <v>112</v>
      </c>
      <c r="F20" s="109">
        <f>SUM(F6:F7)</f>
        <v>14578</v>
      </c>
      <c r="G20" s="110">
        <f>SUM(G6:G7)</f>
        <v>5777</v>
      </c>
      <c r="H20" s="110">
        <f t="shared" ref="H20:K20" si="6">SUM(H6:H7)</f>
        <v>17</v>
      </c>
      <c r="I20" s="110">
        <f t="shared" si="6"/>
        <v>14578</v>
      </c>
      <c r="J20" s="110">
        <f t="shared" si="6"/>
        <v>445</v>
      </c>
      <c r="K20" s="110">
        <f t="shared" si="6"/>
        <v>2</v>
      </c>
    </row>
    <row r="21" spans="1:14" x14ac:dyDescent="0.25">
      <c r="E21" s="108" t="s">
        <v>115</v>
      </c>
      <c r="F21" s="109">
        <f>SUM(F8:F18)</f>
        <v>25155</v>
      </c>
      <c r="G21" s="110">
        <f>SUM(G8:G18)</f>
        <v>10765</v>
      </c>
      <c r="H21" s="110">
        <f t="shared" ref="H21:K21" si="7">SUM(H8:H18)</f>
        <v>29</v>
      </c>
      <c r="I21" s="110">
        <f t="shared" si="7"/>
        <v>25155</v>
      </c>
      <c r="J21" s="110">
        <f t="shared" si="7"/>
        <v>277</v>
      </c>
      <c r="K21" s="110">
        <f t="shared" si="7"/>
        <v>0</v>
      </c>
    </row>
    <row r="22" spans="1:14" x14ac:dyDescent="0.25">
      <c r="E22" s="112"/>
      <c r="F22" s="113"/>
      <c r="G22" s="113"/>
      <c r="H22" s="113"/>
      <c r="I22" s="114"/>
      <c r="J22" s="113"/>
      <c r="K22" s="113"/>
    </row>
    <row r="23" spans="1:14" s="178" customFormat="1" x14ac:dyDescent="0.25">
      <c r="B23" s="202" t="s">
        <v>121</v>
      </c>
      <c r="F23" s="181"/>
      <c r="G23" s="181"/>
      <c r="H23" s="181"/>
      <c r="I23" s="181"/>
      <c r="J23" s="181"/>
      <c r="K23" s="181"/>
    </row>
    <row r="24" spans="1:14" s="182" customFormat="1" x14ac:dyDescent="0.25">
      <c r="B24" s="182" t="s">
        <v>154</v>
      </c>
      <c r="E24" s="203"/>
      <c r="F24" s="117"/>
      <c r="G24" s="117"/>
      <c r="H24" s="117"/>
      <c r="I24" s="117"/>
      <c r="J24" s="117"/>
      <c r="K24" s="117"/>
    </row>
    <row r="25" spans="1:14" s="182" customFormat="1" x14ac:dyDescent="0.25">
      <c r="A25" s="204"/>
      <c r="B25" s="182" t="s">
        <v>122</v>
      </c>
      <c r="E25" s="203"/>
      <c r="F25" s="117"/>
      <c r="G25" s="117"/>
      <c r="H25" s="117"/>
      <c r="I25" s="117"/>
      <c r="J25" s="117"/>
      <c r="K25" s="117"/>
    </row>
    <row r="26" spans="1:14" s="116" customFormat="1" x14ac:dyDescent="0.25">
      <c r="A26" s="27"/>
      <c r="B26" s="27"/>
      <c r="C26" s="27"/>
      <c r="D26" s="452"/>
      <c r="E26" s="452"/>
      <c r="I26" s="117"/>
    </row>
    <row r="27" spans="1:14" s="116" customFormat="1" x14ac:dyDescent="0.25">
      <c r="A27" s="27"/>
      <c r="B27" s="27"/>
      <c r="C27" s="27"/>
      <c r="D27" s="452"/>
      <c r="E27" s="452"/>
      <c r="I27" s="117"/>
    </row>
    <row r="28" spans="1:14" s="116" customFormat="1" x14ac:dyDescent="0.25">
      <c r="A28" s="27"/>
      <c r="B28" s="27"/>
      <c r="C28" s="27"/>
      <c r="D28" s="452"/>
      <c r="E28" s="452"/>
      <c r="I28" s="117"/>
    </row>
    <row r="29" spans="1:14" s="116" customFormat="1" x14ac:dyDescent="0.25">
      <c r="A29" s="27"/>
      <c r="B29" s="27"/>
      <c r="C29" s="27"/>
      <c r="D29" s="452"/>
      <c r="E29" s="452"/>
      <c r="I29" s="117"/>
    </row>
    <row r="30" spans="1:14" s="116" customFormat="1" x14ac:dyDescent="0.25">
      <c r="A30" s="27"/>
      <c r="B30" s="27"/>
      <c r="C30" s="27"/>
      <c r="D30" s="452"/>
      <c r="E30" s="452"/>
      <c r="I30" s="117"/>
    </row>
    <row r="31" spans="1:14" s="116" customFormat="1" x14ac:dyDescent="0.25">
      <c r="A31" s="27"/>
      <c r="B31" s="27"/>
      <c r="C31" s="27"/>
      <c r="D31" s="452"/>
      <c r="E31" s="452"/>
      <c r="I31" s="117"/>
    </row>
    <row r="32" spans="1:14" s="116" customFormat="1" x14ac:dyDescent="0.25">
      <c r="A32" s="27"/>
      <c r="B32" s="27"/>
      <c r="C32" s="27"/>
      <c r="D32" s="452"/>
      <c r="E32" s="452"/>
      <c r="I32" s="117"/>
    </row>
    <row r="33" spans="1:9" s="116" customFormat="1" x14ac:dyDescent="0.25">
      <c r="A33" s="27"/>
      <c r="B33" s="27"/>
      <c r="C33" s="27"/>
      <c r="D33" s="452"/>
      <c r="E33" s="452"/>
      <c r="I33" s="117"/>
    </row>
    <row r="34" spans="1:9" s="116" customFormat="1" x14ac:dyDescent="0.25">
      <c r="A34" s="27"/>
      <c r="B34" s="27"/>
      <c r="C34" s="27"/>
      <c r="D34" s="452"/>
      <c r="E34" s="452"/>
      <c r="I34" s="117"/>
    </row>
    <row r="35" spans="1:9" s="116" customFormat="1" x14ac:dyDescent="0.25">
      <c r="A35" s="27"/>
      <c r="B35" s="27"/>
      <c r="C35" s="27"/>
      <c r="D35" s="452"/>
      <c r="E35" s="452"/>
      <c r="I35" s="117"/>
    </row>
    <row r="36" spans="1:9" s="116" customFormat="1" x14ac:dyDescent="0.25">
      <c r="A36" s="27"/>
      <c r="B36" s="27"/>
      <c r="C36" s="27"/>
      <c r="D36" s="452"/>
      <c r="E36" s="452"/>
      <c r="I36" s="117"/>
    </row>
    <row r="37" spans="1:9" s="116" customFormat="1" x14ac:dyDescent="0.25">
      <c r="A37" s="27"/>
      <c r="B37" s="27"/>
      <c r="C37" s="27"/>
      <c r="D37" s="452"/>
      <c r="E37" s="452"/>
      <c r="I37" s="117"/>
    </row>
    <row r="38" spans="1:9" s="116" customFormat="1" x14ac:dyDescent="0.25">
      <c r="A38" s="27"/>
      <c r="B38" s="27"/>
      <c r="C38" s="27"/>
      <c r="D38" s="452"/>
      <c r="E38" s="452"/>
      <c r="I38" s="117"/>
    </row>
    <row r="39" spans="1:9" s="116" customFormat="1" x14ac:dyDescent="0.25">
      <c r="A39" s="27"/>
      <c r="B39" s="27"/>
      <c r="C39" s="27"/>
      <c r="D39" s="452"/>
      <c r="E39" s="452"/>
      <c r="I39" s="117"/>
    </row>
    <row r="40" spans="1:9" s="116" customFormat="1" x14ac:dyDescent="0.25">
      <c r="A40" s="27"/>
      <c r="B40" s="27"/>
      <c r="C40" s="27"/>
      <c r="D40" s="452"/>
      <c r="E40" s="452"/>
      <c r="I40" s="117"/>
    </row>
    <row r="41" spans="1:9" s="116" customFormat="1" x14ac:dyDescent="0.25">
      <c r="A41" s="27"/>
      <c r="B41" s="27"/>
      <c r="C41" s="27"/>
      <c r="D41" s="452"/>
      <c r="E41" s="452"/>
      <c r="I41" s="117"/>
    </row>
    <row r="42" spans="1:9" s="116" customFormat="1" x14ac:dyDescent="0.25">
      <c r="A42" s="27"/>
      <c r="B42" s="27"/>
      <c r="C42" s="27"/>
      <c r="D42" s="452"/>
      <c r="E42" s="452"/>
      <c r="I42" s="117"/>
    </row>
    <row r="43" spans="1:9" s="116" customFormat="1" x14ac:dyDescent="0.25">
      <c r="A43" s="27"/>
      <c r="B43" s="27"/>
      <c r="C43" s="27"/>
      <c r="D43" s="452"/>
      <c r="E43" s="452"/>
      <c r="I43" s="117"/>
    </row>
    <row r="44" spans="1:9" s="116" customFormat="1" x14ac:dyDescent="0.25">
      <c r="A44" s="27"/>
      <c r="B44" s="27"/>
      <c r="C44" s="27"/>
      <c r="D44" s="452"/>
      <c r="E44" s="452"/>
      <c r="I44" s="117"/>
    </row>
    <row r="45" spans="1:9" s="116" customFormat="1" x14ac:dyDescent="0.25">
      <c r="A45" s="27"/>
      <c r="B45" s="27"/>
      <c r="C45" s="27"/>
      <c r="D45" s="452"/>
      <c r="E45" s="452"/>
      <c r="I45" s="117"/>
    </row>
    <row r="46" spans="1:9" s="116" customFormat="1" x14ac:dyDescent="0.25">
      <c r="A46" s="27"/>
      <c r="B46" s="27"/>
      <c r="C46" s="27"/>
      <c r="D46" s="452"/>
      <c r="E46" s="452"/>
      <c r="I46" s="117"/>
    </row>
    <row r="47" spans="1:9" s="116" customFormat="1" x14ac:dyDescent="0.25">
      <c r="A47" s="27"/>
      <c r="B47" s="27"/>
      <c r="C47" s="27"/>
      <c r="D47" s="452"/>
      <c r="E47" s="452"/>
      <c r="I47" s="117"/>
    </row>
    <row r="48" spans="1:9" s="116" customFormat="1" x14ac:dyDescent="0.25">
      <c r="A48" s="27"/>
      <c r="B48" s="27"/>
      <c r="C48" s="27"/>
      <c r="D48" s="452"/>
      <c r="E48" s="452"/>
      <c r="I48" s="117"/>
    </row>
    <row r="49" spans="1:9" s="116" customFormat="1" x14ac:dyDescent="0.25">
      <c r="A49" s="27"/>
      <c r="B49" s="27"/>
      <c r="C49" s="27"/>
      <c r="D49" s="452"/>
      <c r="E49" s="452"/>
      <c r="I49" s="117"/>
    </row>
    <row r="50" spans="1:9" s="116" customFormat="1" x14ac:dyDescent="0.25">
      <c r="A50" s="27"/>
      <c r="B50" s="27"/>
      <c r="C50" s="27"/>
      <c r="D50" s="452"/>
      <c r="E50" s="452"/>
      <c r="I50" s="117"/>
    </row>
    <row r="51" spans="1:9" s="116" customFormat="1" x14ac:dyDescent="0.25">
      <c r="A51" s="27"/>
      <c r="B51" s="27"/>
      <c r="C51" s="27"/>
      <c r="D51" s="452"/>
      <c r="E51" s="452"/>
      <c r="I51" s="117"/>
    </row>
    <row r="52" spans="1:9" s="116" customFormat="1" x14ac:dyDescent="0.25">
      <c r="A52" s="27"/>
      <c r="B52" s="27"/>
      <c r="C52" s="27"/>
      <c r="D52" s="452"/>
      <c r="E52" s="452"/>
      <c r="I52" s="117"/>
    </row>
    <row r="53" spans="1:9" s="116" customFormat="1" x14ac:dyDescent="0.25">
      <c r="A53" s="27"/>
      <c r="B53" s="27"/>
      <c r="C53" s="27"/>
      <c r="D53" s="452"/>
      <c r="E53" s="452"/>
      <c r="I53" s="117"/>
    </row>
    <row r="54" spans="1:9" s="116" customFormat="1" x14ac:dyDescent="0.25">
      <c r="A54" s="27"/>
      <c r="B54" s="27"/>
      <c r="C54" s="27"/>
      <c r="D54" s="452"/>
      <c r="E54" s="452"/>
      <c r="I54" s="117"/>
    </row>
    <row r="55" spans="1:9" s="116" customFormat="1" x14ac:dyDescent="0.25">
      <c r="A55" s="27"/>
      <c r="B55" s="27"/>
      <c r="C55" s="27"/>
      <c r="D55" s="452"/>
      <c r="E55" s="452"/>
      <c r="I55" s="117"/>
    </row>
    <row r="56" spans="1:9" s="116" customFormat="1" x14ac:dyDescent="0.25">
      <c r="A56" s="27"/>
      <c r="B56" s="27"/>
      <c r="C56" s="27"/>
      <c r="D56" s="452"/>
      <c r="E56" s="452"/>
      <c r="I56" s="117"/>
    </row>
    <row r="57" spans="1:9" s="116" customFormat="1" x14ac:dyDescent="0.25">
      <c r="A57" s="27"/>
      <c r="B57" s="27"/>
      <c r="C57" s="27"/>
      <c r="D57" s="452"/>
      <c r="E57" s="452"/>
      <c r="I57" s="117"/>
    </row>
    <row r="58" spans="1:9" s="116" customFormat="1" x14ac:dyDescent="0.25">
      <c r="A58" s="27"/>
      <c r="B58" s="27"/>
      <c r="C58" s="27"/>
      <c r="D58" s="452"/>
      <c r="E58" s="452"/>
      <c r="I58" s="117"/>
    </row>
    <row r="59" spans="1:9" s="116" customFormat="1" x14ac:dyDescent="0.25">
      <c r="A59" s="27"/>
      <c r="B59" s="27"/>
      <c r="C59" s="27"/>
      <c r="D59" s="452"/>
      <c r="E59" s="452"/>
      <c r="I59" s="117"/>
    </row>
  </sheetData>
  <mergeCells count="36">
    <mergeCell ref="D58:E58"/>
    <mergeCell ref="D59:E59"/>
    <mergeCell ref="D52:E52"/>
    <mergeCell ref="D53:E53"/>
    <mergeCell ref="D54:E54"/>
    <mergeCell ref="D55:E55"/>
    <mergeCell ref="D56:E56"/>
    <mergeCell ref="D57:E57"/>
    <mergeCell ref="D51:E51"/>
    <mergeCell ref="D40:E40"/>
    <mergeCell ref="D41:E41"/>
    <mergeCell ref="D42:E42"/>
    <mergeCell ref="D43:E43"/>
    <mergeCell ref="D44:E44"/>
    <mergeCell ref="D45:E45"/>
    <mergeCell ref="D46:E46"/>
    <mergeCell ref="D47:E47"/>
    <mergeCell ref="D48:E48"/>
    <mergeCell ref="D49:E49"/>
    <mergeCell ref="D50:E50"/>
    <mergeCell ref="D26:E26"/>
    <mergeCell ref="D27:E27"/>
    <mergeCell ref="B4:C4"/>
    <mergeCell ref="M5:N5"/>
    <mergeCell ref="D39:E39"/>
    <mergeCell ref="D28:E28"/>
    <mergeCell ref="D29:E29"/>
    <mergeCell ref="D30:E30"/>
    <mergeCell ref="D31:E31"/>
    <mergeCell ref="D32:E32"/>
    <mergeCell ref="D33:E33"/>
    <mergeCell ref="D34:E34"/>
    <mergeCell ref="D35:E35"/>
    <mergeCell ref="D36:E36"/>
    <mergeCell ref="D37:E37"/>
    <mergeCell ref="D38:E38"/>
  </mergeCells>
  <phoneticPr fontId="1" type="noConversion"/>
  <conditionalFormatting sqref="G6:K18 G20:K21">
    <cfRule type="cellIs" dxfId="15" priority="2" operator="equal">
      <formula>0</formula>
    </cfRule>
  </conditionalFormatting>
  <conditionalFormatting sqref="N1:N4 N6:N1048576">
    <cfRule type="containsText" dxfId="14" priority="5" operator="containsText" text="FALS">
      <formula>NOT(ISERROR(SEARCH("FALS",N1)))</formula>
    </cfRule>
  </conditionalFormatting>
  <pageMargins left="0.15" right="0.2" top="0.75" bottom="0.75" header="0.3" footer="0.3"/>
  <pageSetup paperSize="9" orientation="landscape" r:id="rId1"/>
  <headerFooter>
    <oddHeader>&amp;L&amp;"Aptos,Bold"&amp;F&amp;R&amp;"Aptos,Bold"&amp;A</oddHeader>
  </headerFooter>
  <colBreaks count="1" manualBreakCount="1">
    <brk id="11" max="1048575" man="1"/>
  </colBreaks>
  <ignoredErrors>
    <ignoredError sqref="L21 F20:K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F36A-98FE-4238-A7CD-9D63F1870D66}">
  <sheetPr>
    <tabColor rgb="FF00B050"/>
    <pageSetUpPr autoPageBreaks="0"/>
  </sheetPr>
  <dimension ref="A2:H88"/>
  <sheetViews>
    <sheetView showGridLines="0" zoomScaleNormal="100" workbookViewId="0">
      <selection activeCell="F54" sqref="F54"/>
    </sheetView>
  </sheetViews>
  <sheetFormatPr defaultColWidth="9.140625" defaultRowHeight="13.5" x14ac:dyDescent="0.25"/>
  <cols>
    <col min="1" max="1" width="4.140625" style="27" customWidth="1"/>
    <col min="2" max="2" width="5.42578125" style="27" customWidth="1"/>
    <col min="3" max="3" width="31.85546875" style="27" customWidth="1"/>
    <col min="4" max="4" width="11.28515625" style="27" customWidth="1"/>
    <col min="5" max="5" width="4.7109375" style="119" bestFit="1" customWidth="1"/>
    <col min="6" max="6" width="13.140625" style="116" customWidth="1"/>
    <col min="7" max="7" width="35" style="116" customWidth="1"/>
    <col min="8" max="9" width="9.140625" style="27" customWidth="1"/>
    <col min="10" max="10" width="11" style="27" customWidth="1"/>
    <col min="11" max="16384" width="9.140625" style="27"/>
  </cols>
  <sheetData>
    <row r="2" spans="2:8" s="7" customFormat="1" ht="15" x14ac:dyDescent="0.25">
      <c r="B2" s="4" t="s">
        <v>102</v>
      </c>
      <c r="C2" s="5"/>
      <c r="D2" s="5"/>
      <c r="E2" s="5"/>
      <c r="F2" s="5"/>
    </row>
    <row r="3" spans="2:8" s="7" customFormat="1" ht="15" x14ac:dyDescent="0.25">
      <c r="B3" s="9" t="s">
        <v>155</v>
      </c>
      <c r="C3" s="10"/>
      <c r="D3" s="10"/>
      <c r="E3" s="10"/>
      <c r="F3" s="10"/>
      <c r="G3" s="10"/>
      <c r="H3" s="10"/>
    </row>
    <row r="4" spans="2:8" s="7" customFormat="1" ht="8.25" customHeight="1" x14ac:dyDescent="0.25">
      <c r="B4" s="453"/>
      <c r="C4" s="453"/>
      <c r="D4" s="92"/>
    </row>
    <row r="5" spans="2:8" s="193" customFormat="1" ht="27" x14ac:dyDescent="0.25">
      <c r="B5" s="185" t="s">
        <v>123</v>
      </c>
      <c r="C5" s="185" t="s">
        <v>103</v>
      </c>
      <c r="D5" s="191" t="s">
        <v>156</v>
      </c>
      <c r="E5" s="185" t="s">
        <v>105</v>
      </c>
      <c r="F5" s="192" t="s">
        <v>124</v>
      </c>
      <c r="G5" s="192" t="s">
        <v>157</v>
      </c>
    </row>
    <row r="6" spans="2:8" x14ac:dyDescent="0.25">
      <c r="B6" s="462">
        <v>1</v>
      </c>
      <c r="C6" s="465" t="s">
        <v>424</v>
      </c>
      <c r="D6" s="194" t="s">
        <v>112</v>
      </c>
      <c r="E6" s="468" t="s">
        <v>113</v>
      </c>
      <c r="F6" s="111" t="s">
        <v>125</v>
      </c>
      <c r="G6" s="323" t="s">
        <v>444</v>
      </c>
    </row>
    <row r="7" spans="2:8" x14ac:dyDescent="0.25">
      <c r="B7" s="463"/>
      <c r="C7" s="466"/>
      <c r="D7" s="194" t="s">
        <v>115</v>
      </c>
      <c r="E7" s="460"/>
      <c r="F7" s="111" t="s">
        <v>126</v>
      </c>
      <c r="G7" s="315" t="s">
        <v>445</v>
      </c>
    </row>
    <row r="8" spans="2:8" x14ac:dyDescent="0.25">
      <c r="B8" s="463"/>
      <c r="C8" s="466"/>
      <c r="D8" s="194" t="s">
        <v>115</v>
      </c>
      <c r="E8" s="460"/>
      <c r="F8" s="195" t="s">
        <v>127</v>
      </c>
      <c r="G8" s="316" t="s">
        <v>446</v>
      </c>
    </row>
    <row r="9" spans="2:8" x14ac:dyDescent="0.25">
      <c r="B9" s="464"/>
      <c r="C9" s="467"/>
      <c r="D9" s="194" t="s">
        <v>115</v>
      </c>
      <c r="E9" s="461"/>
      <c r="F9" s="111" t="s">
        <v>128</v>
      </c>
      <c r="G9" s="317" t="s">
        <v>447</v>
      </c>
    </row>
    <row r="10" spans="2:8" x14ac:dyDescent="0.25">
      <c r="B10" s="462">
        <v>2</v>
      </c>
      <c r="C10" s="465" t="s">
        <v>425</v>
      </c>
      <c r="D10" s="194" t="s">
        <v>112</v>
      </c>
      <c r="E10" s="468" t="s">
        <v>114</v>
      </c>
      <c r="F10" s="111" t="s">
        <v>129</v>
      </c>
      <c r="G10" s="323" t="s">
        <v>448</v>
      </c>
    </row>
    <row r="11" spans="2:8" x14ac:dyDescent="0.25">
      <c r="B11" s="463"/>
      <c r="C11" s="466"/>
      <c r="D11" s="194" t="s">
        <v>115</v>
      </c>
      <c r="E11" s="460"/>
      <c r="F11" s="111" t="s">
        <v>130</v>
      </c>
      <c r="G11" s="315" t="s">
        <v>449</v>
      </c>
    </row>
    <row r="12" spans="2:8" x14ac:dyDescent="0.25">
      <c r="B12" s="463"/>
      <c r="C12" s="466"/>
      <c r="D12" s="194" t="s">
        <v>115</v>
      </c>
      <c r="E12" s="460"/>
      <c r="F12" s="111" t="s">
        <v>131</v>
      </c>
      <c r="G12" s="316" t="s">
        <v>450</v>
      </c>
    </row>
    <row r="13" spans="2:8" x14ac:dyDescent="0.25">
      <c r="B13" s="464"/>
      <c r="C13" s="467"/>
      <c r="D13" s="194" t="s">
        <v>115</v>
      </c>
      <c r="E13" s="461"/>
      <c r="F13" s="111" t="s">
        <v>132</v>
      </c>
      <c r="G13" s="317" t="s">
        <v>451</v>
      </c>
    </row>
    <row r="14" spans="2:8" x14ac:dyDescent="0.25">
      <c r="B14" s="462">
        <v>3</v>
      </c>
      <c r="C14" s="465" t="s">
        <v>426</v>
      </c>
      <c r="D14" s="194" t="s">
        <v>115</v>
      </c>
      <c r="E14" s="468" t="s">
        <v>116</v>
      </c>
      <c r="F14" s="111" t="s">
        <v>133</v>
      </c>
      <c r="G14" s="318" t="s">
        <v>452</v>
      </c>
    </row>
    <row r="15" spans="2:8" x14ac:dyDescent="0.25">
      <c r="B15" s="463"/>
      <c r="C15" s="466"/>
      <c r="D15" s="194" t="s">
        <v>115</v>
      </c>
      <c r="E15" s="460"/>
      <c r="F15" s="111" t="s">
        <v>134</v>
      </c>
      <c r="G15" s="318" t="s">
        <v>453</v>
      </c>
    </row>
    <row r="16" spans="2:8" x14ac:dyDescent="0.25">
      <c r="B16" s="463"/>
      <c r="C16" s="466"/>
      <c r="D16" s="194" t="s">
        <v>115</v>
      </c>
      <c r="E16" s="460"/>
      <c r="F16" s="111" t="s">
        <v>454</v>
      </c>
      <c r="G16" s="318" t="s">
        <v>455</v>
      </c>
    </row>
    <row r="17" spans="1:7" x14ac:dyDescent="0.25">
      <c r="B17" s="463"/>
      <c r="C17" s="466"/>
      <c r="D17" s="194" t="s">
        <v>115</v>
      </c>
      <c r="E17" s="460"/>
      <c r="F17" s="111" t="s">
        <v>456</v>
      </c>
      <c r="G17" s="318" t="s">
        <v>457</v>
      </c>
    </row>
    <row r="18" spans="1:7" x14ac:dyDescent="0.25">
      <c r="B18" s="463"/>
      <c r="C18" s="466"/>
      <c r="D18" s="194" t="s">
        <v>115</v>
      </c>
      <c r="E18" s="460"/>
      <c r="F18" s="111" t="s">
        <v>458</v>
      </c>
      <c r="G18" s="318" t="s">
        <v>459</v>
      </c>
    </row>
    <row r="19" spans="1:7" x14ac:dyDescent="0.25">
      <c r="B19" s="464"/>
      <c r="C19" s="467"/>
      <c r="D19" s="194" t="s">
        <v>115</v>
      </c>
      <c r="E19" s="461"/>
      <c r="F19" s="111" t="s">
        <v>460</v>
      </c>
      <c r="G19" s="318" t="s">
        <v>461</v>
      </c>
    </row>
    <row r="20" spans="1:7" x14ac:dyDescent="0.25">
      <c r="B20" s="29">
        <v>4</v>
      </c>
      <c r="C20" s="321" t="s">
        <v>427</v>
      </c>
      <c r="D20" s="194" t="s">
        <v>115</v>
      </c>
      <c r="E20" s="322" t="s">
        <v>117</v>
      </c>
      <c r="F20" s="111" t="s">
        <v>135</v>
      </c>
      <c r="G20" s="318" t="s">
        <v>462</v>
      </c>
    </row>
    <row r="21" spans="1:7" s="116" customFormat="1" x14ac:dyDescent="0.25">
      <c r="A21" s="27"/>
      <c r="B21" s="462">
        <v>5</v>
      </c>
      <c r="C21" s="465" t="s">
        <v>428</v>
      </c>
      <c r="D21" s="194" t="s">
        <v>115</v>
      </c>
      <c r="E21" s="468" t="s">
        <v>118</v>
      </c>
      <c r="F21" s="111" t="s">
        <v>136</v>
      </c>
      <c r="G21" s="318" t="s">
        <v>463</v>
      </c>
    </row>
    <row r="22" spans="1:7" s="116" customFormat="1" x14ac:dyDescent="0.25">
      <c r="A22" s="27"/>
      <c r="B22" s="469"/>
      <c r="C22" s="470"/>
      <c r="D22" s="324" t="s">
        <v>115</v>
      </c>
      <c r="E22" s="471"/>
      <c r="F22" s="325" t="s">
        <v>137</v>
      </c>
      <c r="G22" s="315" t="s">
        <v>464</v>
      </c>
    </row>
    <row r="23" spans="1:7" s="116" customFormat="1" x14ac:dyDescent="0.25">
      <c r="A23" s="27"/>
      <c r="B23" s="456">
        <v>6</v>
      </c>
      <c r="C23" s="456" t="s">
        <v>429</v>
      </c>
      <c r="D23" s="194" t="s">
        <v>115</v>
      </c>
      <c r="E23" s="456" t="s">
        <v>119</v>
      </c>
      <c r="F23" s="326" t="s">
        <v>138</v>
      </c>
      <c r="G23" s="316" t="s">
        <v>465</v>
      </c>
    </row>
    <row r="24" spans="1:7" s="116" customFormat="1" x14ac:dyDescent="0.25">
      <c r="A24" s="27"/>
      <c r="B24" s="457"/>
      <c r="C24" s="457"/>
      <c r="D24" s="194" t="s">
        <v>115</v>
      </c>
      <c r="E24" s="457"/>
      <c r="F24" s="326" t="s">
        <v>139</v>
      </c>
      <c r="G24" s="316" t="s">
        <v>466</v>
      </c>
    </row>
    <row r="25" spans="1:7" s="116" customFormat="1" x14ac:dyDescent="0.25">
      <c r="A25" s="27"/>
      <c r="B25" s="457"/>
      <c r="C25" s="457"/>
      <c r="D25" s="194" t="s">
        <v>115</v>
      </c>
      <c r="E25" s="457"/>
      <c r="F25" s="326" t="s">
        <v>417</v>
      </c>
      <c r="G25" s="316" t="s">
        <v>467</v>
      </c>
    </row>
    <row r="26" spans="1:7" s="116" customFormat="1" x14ac:dyDescent="0.25">
      <c r="A26" s="27"/>
      <c r="B26" s="457"/>
      <c r="C26" s="457"/>
      <c r="D26" s="194" t="s">
        <v>115</v>
      </c>
      <c r="E26" s="457"/>
      <c r="F26" s="326" t="s">
        <v>418</v>
      </c>
      <c r="G26" s="316" t="s">
        <v>468</v>
      </c>
    </row>
    <row r="27" spans="1:7" s="116" customFormat="1" x14ac:dyDescent="0.25">
      <c r="A27" s="27"/>
      <c r="B27" s="457"/>
      <c r="C27" s="457"/>
      <c r="D27" s="194" t="s">
        <v>115</v>
      </c>
      <c r="E27" s="457"/>
      <c r="F27" s="326" t="s">
        <v>419</v>
      </c>
      <c r="G27" s="316" t="s">
        <v>469</v>
      </c>
    </row>
    <row r="28" spans="1:7" s="116" customFormat="1" x14ac:dyDescent="0.25">
      <c r="A28" s="27"/>
      <c r="B28" s="458"/>
      <c r="C28" s="458"/>
      <c r="D28" s="194" t="s">
        <v>115</v>
      </c>
      <c r="E28" s="458"/>
      <c r="F28" s="326" t="s">
        <v>420</v>
      </c>
      <c r="G28" s="316" t="s">
        <v>470</v>
      </c>
    </row>
    <row r="29" spans="1:7" s="116" customFormat="1" x14ac:dyDescent="0.25">
      <c r="A29" s="27"/>
      <c r="B29" s="456">
        <v>7</v>
      </c>
      <c r="C29" s="456" t="s">
        <v>430</v>
      </c>
      <c r="D29" s="327" t="s">
        <v>115</v>
      </c>
      <c r="E29" s="459" t="s">
        <v>437</v>
      </c>
      <c r="F29" s="328" t="s">
        <v>471</v>
      </c>
      <c r="G29" s="329" t="s">
        <v>472</v>
      </c>
    </row>
    <row r="30" spans="1:7" s="116" customFormat="1" x14ac:dyDescent="0.25">
      <c r="A30" s="27"/>
      <c r="B30" s="457"/>
      <c r="C30" s="457"/>
      <c r="D30" s="194" t="s">
        <v>115</v>
      </c>
      <c r="E30" s="460"/>
      <c r="F30" s="111" t="s">
        <v>473</v>
      </c>
      <c r="G30" s="316" t="s">
        <v>474</v>
      </c>
    </row>
    <row r="31" spans="1:7" s="116" customFormat="1" x14ac:dyDescent="0.25">
      <c r="A31" s="27"/>
      <c r="B31" s="457"/>
      <c r="C31" s="457"/>
      <c r="D31" s="194" t="s">
        <v>115</v>
      </c>
      <c r="E31" s="460"/>
      <c r="F31" s="328" t="s">
        <v>475</v>
      </c>
      <c r="G31" s="316" t="s">
        <v>476</v>
      </c>
    </row>
    <row r="32" spans="1:7" s="116" customFormat="1" x14ac:dyDescent="0.25">
      <c r="A32" s="27"/>
      <c r="B32" s="457"/>
      <c r="C32" s="457"/>
      <c r="D32" s="194" t="s">
        <v>115</v>
      </c>
      <c r="E32" s="460"/>
      <c r="F32" s="111" t="s">
        <v>477</v>
      </c>
      <c r="G32" s="316" t="s">
        <v>478</v>
      </c>
    </row>
    <row r="33" spans="1:7" s="116" customFormat="1" x14ac:dyDescent="0.25">
      <c r="A33" s="27"/>
      <c r="B33" s="458"/>
      <c r="C33" s="458"/>
      <c r="D33" s="194" t="s">
        <v>115</v>
      </c>
      <c r="E33" s="461"/>
      <c r="F33" s="328" t="s">
        <v>479</v>
      </c>
      <c r="G33" s="316" t="s">
        <v>480</v>
      </c>
    </row>
    <row r="34" spans="1:7" s="116" customFormat="1" x14ac:dyDescent="0.25">
      <c r="A34" s="27"/>
      <c r="B34" s="472">
        <v>8</v>
      </c>
      <c r="C34" s="473" t="s">
        <v>431</v>
      </c>
      <c r="D34" s="194" t="s">
        <v>115</v>
      </c>
      <c r="E34" s="468" t="s">
        <v>438</v>
      </c>
      <c r="F34" s="111" t="s">
        <v>481</v>
      </c>
      <c r="G34" s="318" t="s">
        <v>482</v>
      </c>
    </row>
    <row r="35" spans="1:7" s="116" customFormat="1" x14ac:dyDescent="0.25">
      <c r="A35" s="27"/>
      <c r="B35" s="463"/>
      <c r="C35" s="466"/>
      <c r="D35" s="194" t="s">
        <v>115</v>
      </c>
      <c r="E35" s="460"/>
      <c r="F35" s="111" t="s">
        <v>483</v>
      </c>
      <c r="G35" s="318" t="s">
        <v>484</v>
      </c>
    </row>
    <row r="36" spans="1:7" s="116" customFormat="1" x14ac:dyDescent="0.25">
      <c r="A36" s="27"/>
      <c r="B36" s="463"/>
      <c r="C36" s="466"/>
      <c r="D36" s="194" t="s">
        <v>115</v>
      </c>
      <c r="E36" s="460"/>
      <c r="F36" s="111" t="s">
        <v>485</v>
      </c>
      <c r="G36" s="318" t="s">
        <v>486</v>
      </c>
    </row>
    <row r="37" spans="1:7" s="116" customFormat="1" x14ac:dyDescent="0.25">
      <c r="A37" s="27"/>
      <c r="B37" s="469"/>
      <c r="C37" s="470"/>
      <c r="D37" s="324" t="s">
        <v>115</v>
      </c>
      <c r="E37" s="471"/>
      <c r="F37" s="111" t="s">
        <v>487</v>
      </c>
      <c r="G37" s="315" t="s">
        <v>488</v>
      </c>
    </row>
    <row r="38" spans="1:7" s="116" customFormat="1" x14ac:dyDescent="0.25">
      <c r="A38" s="27"/>
      <c r="B38" s="456">
        <v>9</v>
      </c>
      <c r="C38" s="456" t="s">
        <v>432</v>
      </c>
      <c r="D38" s="194" t="s">
        <v>115</v>
      </c>
      <c r="E38" s="459" t="s">
        <v>439</v>
      </c>
      <c r="F38" s="111" t="s">
        <v>489</v>
      </c>
      <c r="G38" s="316" t="s">
        <v>490</v>
      </c>
    </row>
    <row r="39" spans="1:7" s="116" customFormat="1" x14ac:dyDescent="0.25">
      <c r="A39" s="27"/>
      <c r="B39" s="457"/>
      <c r="C39" s="457"/>
      <c r="D39" s="194" t="s">
        <v>115</v>
      </c>
      <c r="E39" s="460"/>
      <c r="F39" s="111" t="s">
        <v>491</v>
      </c>
      <c r="G39" s="316" t="s">
        <v>492</v>
      </c>
    </row>
    <row r="40" spans="1:7" s="116" customFormat="1" x14ac:dyDescent="0.25">
      <c r="A40" s="27"/>
      <c r="B40" s="457"/>
      <c r="C40" s="457"/>
      <c r="D40" s="194" t="s">
        <v>115</v>
      </c>
      <c r="E40" s="460"/>
      <c r="F40" s="111" t="s">
        <v>493</v>
      </c>
      <c r="G40" s="316" t="s">
        <v>494</v>
      </c>
    </row>
    <row r="41" spans="1:7" s="116" customFormat="1" x14ac:dyDescent="0.25">
      <c r="A41" s="27"/>
      <c r="B41" s="457"/>
      <c r="C41" s="457"/>
      <c r="D41" s="194" t="s">
        <v>115</v>
      </c>
      <c r="E41" s="460"/>
      <c r="F41" s="111" t="s">
        <v>495</v>
      </c>
      <c r="G41" s="316" t="s">
        <v>496</v>
      </c>
    </row>
    <row r="42" spans="1:7" s="116" customFormat="1" x14ac:dyDescent="0.25">
      <c r="A42" s="27"/>
      <c r="B42" s="474"/>
      <c r="C42" s="474"/>
      <c r="D42" s="194" t="s">
        <v>115</v>
      </c>
      <c r="E42" s="461"/>
      <c r="F42" s="111" t="s">
        <v>497</v>
      </c>
      <c r="G42" s="316" t="s">
        <v>498</v>
      </c>
    </row>
    <row r="43" spans="1:7" s="116" customFormat="1" x14ac:dyDescent="0.25">
      <c r="A43" s="27"/>
      <c r="B43" s="224">
        <v>10</v>
      </c>
      <c r="C43" s="319" t="s">
        <v>433</v>
      </c>
      <c r="D43" s="194" t="s">
        <v>115</v>
      </c>
      <c r="E43" s="320" t="s">
        <v>440</v>
      </c>
      <c r="F43" s="111" t="s">
        <v>499</v>
      </c>
      <c r="G43" s="318" t="s">
        <v>500</v>
      </c>
    </row>
    <row r="44" spans="1:7" s="116" customFormat="1" x14ac:dyDescent="0.25">
      <c r="A44" s="27"/>
      <c r="B44" s="456">
        <v>11</v>
      </c>
      <c r="C44" s="456" t="s">
        <v>434</v>
      </c>
      <c r="D44" s="194" t="s">
        <v>115</v>
      </c>
      <c r="E44" s="459" t="s">
        <v>441</v>
      </c>
      <c r="F44" s="111" t="s">
        <v>501</v>
      </c>
      <c r="G44" s="316" t="s">
        <v>502</v>
      </c>
    </row>
    <row r="45" spans="1:7" s="116" customFormat="1" x14ac:dyDescent="0.25">
      <c r="A45" s="27"/>
      <c r="B45" s="457"/>
      <c r="C45" s="457"/>
      <c r="D45" s="194" t="s">
        <v>115</v>
      </c>
      <c r="E45" s="460"/>
      <c r="F45" s="111" t="s">
        <v>503</v>
      </c>
      <c r="G45" s="316" t="s">
        <v>504</v>
      </c>
    </row>
    <row r="46" spans="1:7" s="116" customFormat="1" x14ac:dyDescent="0.25">
      <c r="A46" s="27"/>
      <c r="B46" s="458"/>
      <c r="C46" s="458"/>
      <c r="D46" s="194" t="s">
        <v>115</v>
      </c>
      <c r="E46" s="471"/>
      <c r="F46" s="111" t="s">
        <v>505</v>
      </c>
      <c r="G46" s="316" t="s">
        <v>506</v>
      </c>
    </row>
    <row r="47" spans="1:7" s="116" customFormat="1" x14ac:dyDescent="0.25">
      <c r="A47" s="27"/>
      <c r="B47" s="472">
        <v>12</v>
      </c>
      <c r="C47" s="473" t="s">
        <v>435</v>
      </c>
      <c r="D47" s="194" t="s">
        <v>115</v>
      </c>
      <c r="E47" s="459" t="s">
        <v>442</v>
      </c>
      <c r="F47" s="111" t="s">
        <v>507</v>
      </c>
      <c r="G47" s="318" t="s">
        <v>508</v>
      </c>
    </row>
    <row r="48" spans="1:7" s="116" customFormat="1" x14ac:dyDescent="0.25">
      <c r="A48" s="27"/>
      <c r="B48" s="463"/>
      <c r="C48" s="466"/>
      <c r="D48" s="194" t="s">
        <v>115</v>
      </c>
      <c r="E48" s="460"/>
      <c r="F48" s="111" t="s">
        <v>509</v>
      </c>
      <c r="G48" s="318" t="s">
        <v>510</v>
      </c>
    </row>
    <row r="49" spans="1:7" s="116" customFormat="1" x14ac:dyDescent="0.25">
      <c r="A49" s="27"/>
      <c r="B49" s="469"/>
      <c r="C49" s="470"/>
      <c r="D49" s="194" t="s">
        <v>115</v>
      </c>
      <c r="E49" s="471"/>
      <c r="F49" s="111" t="s">
        <v>511</v>
      </c>
      <c r="G49" s="318" t="s">
        <v>512</v>
      </c>
    </row>
    <row r="50" spans="1:7" s="116" customFormat="1" x14ac:dyDescent="0.25">
      <c r="A50" s="27"/>
      <c r="B50" s="456">
        <v>13</v>
      </c>
      <c r="C50" s="456" t="s">
        <v>436</v>
      </c>
      <c r="D50" s="194" t="s">
        <v>115</v>
      </c>
      <c r="E50" s="459" t="s">
        <v>443</v>
      </c>
      <c r="F50" s="111" t="s">
        <v>513</v>
      </c>
      <c r="G50" s="316" t="s">
        <v>514</v>
      </c>
    </row>
    <row r="51" spans="1:7" s="116" customFormat="1" x14ac:dyDescent="0.25">
      <c r="A51" s="27"/>
      <c r="B51" s="458"/>
      <c r="C51" s="458"/>
      <c r="D51" s="194" t="s">
        <v>115</v>
      </c>
      <c r="E51" s="471"/>
      <c r="F51" s="111" t="s">
        <v>515</v>
      </c>
      <c r="G51" s="316" t="s">
        <v>516</v>
      </c>
    </row>
    <row r="52" spans="1:7" s="116" customFormat="1" x14ac:dyDescent="0.25">
      <c r="A52" s="27"/>
      <c r="B52" s="119"/>
      <c r="C52" s="119"/>
      <c r="D52" s="119"/>
      <c r="E52" s="119"/>
      <c r="G52" s="196"/>
    </row>
    <row r="53" spans="1:7" s="116" customFormat="1" x14ac:dyDescent="0.25">
      <c r="A53" s="27"/>
      <c r="B53" s="27"/>
      <c r="C53" s="27"/>
      <c r="D53" s="452"/>
      <c r="E53" s="452"/>
    </row>
    <row r="54" spans="1:7" s="116" customFormat="1" x14ac:dyDescent="0.25">
      <c r="A54" s="27"/>
      <c r="B54" s="27"/>
      <c r="C54" s="27"/>
      <c r="D54" s="452"/>
      <c r="E54" s="452"/>
    </row>
    <row r="55" spans="1:7" s="116" customFormat="1" x14ac:dyDescent="0.25">
      <c r="A55" s="27"/>
      <c r="B55" s="27"/>
      <c r="C55" s="27"/>
      <c r="D55" s="452"/>
      <c r="E55" s="452"/>
    </row>
    <row r="56" spans="1:7" s="116" customFormat="1" x14ac:dyDescent="0.25">
      <c r="A56" s="27"/>
      <c r="B56" s="27"/>
      <c r="C56" s="27"/>
      <c r="D56" s="452"/>
      <c r="E56" s="452"/>
    </row>
    <row r="57" spans="1:7" s="116" customFormat="1" x14ac:dyDescent="0.25">
      <c r="A57" s="27"/>
      <c r="B57" s="27"/>
      <c r="C57" s="27"/>
      <c r="D57" s="452"/>
      <c r="E57" s="452"/>
    </row>
    <row r="58" spans="1:7" s="116" customFormat="1" x14ac:dyDescent="0.25">
      <c r="A58" s="27"/>
      <c r="B58" s="27"/>
      <c r="C58" s="27"/>
      <c r="D58" s="452"/>
      <c r="E58" s="452"/>
    </row>
    <row r="59" spans="1:7" s="116" customFormat="1" x14ac:dyDescent="0.25">
      <c r="A59" s="27"/>
      <c r="B59" s="27"/>
      <c r="C59" s="27"/>
      <c r="D59" s="452"/>
      <c r="E59" s="452"/>
    </row>
    <row r="60" spans="1:7" s="116" customFormat="1" x14ac:dyDescent="0.25">
      <c r="A60" s="27"/>
      <c r="B60" s="27"/>
      <c r="C60" s="27"/>
      <c r="D60" s="452"/>
      <c r="E60" s="452"/>
    </row>
    <row r="61" spans="1:7" s="116" customFormat="1" x14ac:dyDescent="0.25">
      <c r="A61" s="27"/>
      <c r="B61" s="27"/>
      <c r="C61" s="27"/>
      <c r="D61" s="452"/>
      <c r="E61" s="452"/>
    </row>
    <row r="62" spans="1:7" s="116" customFormat="1" x14ac:dyDescent="0.25">
      <c r="A62" s="27"/>
      <c r="B62" s="27"/>
      <c r="C62" s="27"/>
      <c r="D62" s="452"/>
      <c r="E62" s="452"/>
    </row>
    <row r="63" spans="1:7" s="116" customFormat="1" x14ac:dyDescent="0.25">
      <c r="A63" s="27"/>
      <c r="B63" s="27"/>
      <c r="C63" s="27"/>
      <c r="D63" s="452"/>
      <c r="E63" s="452"/>
    </row>
    <row r="64" spans="1:7" s="116" customFormat="1" x14ac:dyDescent="0.25">
      <c r="A64" s="27"/>
      <c r="B64" s="27"/>
      <c r="C64" s="27"/>
      <c r="D64" s="452"/>
      <c r="E64" s="452"/>
    </row>
    <row r="65" spans="1:5" s="116" customFormat="1" x14ac:dyDescent="0.25">
      <c r="A65" s="27"/>
      <c r="B65" s="27"/>
      <c r="C65" s="27"/>
      <c r="D65" s="452"/>
      <c r="E65" s="452"/>
    </row>
    <row r="66" spans="1:5" s="116" customFormat="1" x14ac:dyDescent="0.25">
      <c r="A66" s="27"/>
      <c r="B66" s="27"/>
      <c r="C66" s="27"/>
      <c r="D66" s="452"/>
      <c r="E66" s="452"/>
    </row>
    <row r="67" spans="1:5" s="116" customFormat="1" x14ac:dyDescent="0.25">
      <c r="A67" s="27"/>
      <c r="B67" s="27"/>
      <c r="C67" s="27"/>
      <c r="D67" s="452"/>
      <c r="E67" s="452"/>
    </row>
    <row r="68" spans="1:5" s="116" customFormat="1" x14ac:dyDescent="0.25">
      <c r="A68" s="27"/>
      <c r="B68" s="27"/>
      <c r="C68" s="27"/>
      <c r="D68" s="452"/>
      <c r="E68" s="452"/>
    </row>
    <row r="69" spans="1:5" s="116" customFormat="1" x14ac:dyDescent="0.25">
      <c r="A69" s="27"/>
      <c r="B69" s="27"/>
      <c r="C69" s="27"/>
      <c r="D69" s="452"/>
      <c r="E69" s="452"/>
    </row>
    <row r="70" spans="1:5" s="116" customFormat="1" x14ac:dyDescent="0.25">
      <c r="A70" s="27"/>
      <c r="B70" s="27"/>
      <c r="C70" s="27"/>
      <c r="D70" s="452"/>
      <c r="E70" s="452"/>
    </row>
    <row r="71" spans="1:5" s="116" customFormat="1" x14ac:dyDescent="0.25">
      <c r="A71" s="27"/>
      <c r="B71" s="27"/>
      <c r="C71" s="27"/>
      <c r="D71" s="452"/>
      <c r="E71" s="452"/>
    </row>
    <row r="72" spans="1:5" s="116" customFormat="1" x14ac:dyDescent="0.25">
      <c r="A72" s="27"/>
      <c r="B72" s="27"/>
      <c r="C72" s="27"/>
      <c r="D72" s="452"/>
      <c r="E72" s="452"/>
    </row>
    <row r="73" spans="1:5" s="116" customFormat="1" x14ac:dyDescent="0.25">
      <c r="A73" s="27"/>
      <c r="B73" s="27"/>
      <c r="C73" s="27"/>
      <c r="D73" s="452"/>
      <c r="E73" s="452"/>
    </row>
    <row r="74" spans="1:5" s="116" customFormat="1" x14ac:dyDescent="0.25">
      <c r="A74" s="27"/>
      <c r="B74" s="27"/>
      <c r="C74" s="27"/>
      <c r="D74" s="452"/>
      <c r="E74" s="452"/>
    </row>
    <row r="75" spans="1:5" s="116" customFormat="1" x14ac:dyDescent="0.25">
      <c r="A75" s="27"/>
      <c r="B75" s="27"/>
      <c r="C75" s="27"/>
      <c r="D75" s="452"/>
      <c r="E75" s="452"/>
    </row>
    <row r="76" spans="1:5" s="116" customFormat="1" x14ac:dyDescent="0.25">
      <c r="A76" s="27"/>
      <c r="B76" s="27"/>
      <c r="C76" s="27"/>
      <c r="D76" s="452"/>
      <c r="E76" s="452"/>
    </row>
    <row r="77" spans="1:5" s="116" customFormat="1" x14ac:dyDescent="0.25">
      <c r="A77" s="27"/>
      <c r="B77" s="27"/>
      <c r="C77" s="27"/>
      <c r="D77" s="452"/>
      <c r="E77" s="452"/>
    </row>
    <row r="78" spans="1:5" s="116" customFormat="1" x14ac:dyDescent="0.25">
      <c r="A78" s="27"/>
      <c r="B78" s="27"/>
      <c r="C78" s="27"/>
      <c r="D78" s="452"/>
      <c r="E78" s="452"/>
    </row>
    <row r="79" spans="1:5" s="116" customFormat="1" x14ac:dyDescent="0.25">
      <c r="A79" s="27"/>
      <c r="B79" s="27"/>
      <c r="C79" s="27"/>
      <c r="D79" s="452"/>
      <c r="E79" s="452"/>
    </row>
    <row r="80" spans="1:5" s="116" customFormat="1" x14ac:dyDescent="0.25">
      <c r="A80" s="27"/>
      <c r="B80" s="27"/>
      <c r="C80" s="27"/>
      <c r="D80" s="452"/>
      <c r="E80" s="452"/>
    </row>
    <row r="81" spans="1:5" s="116" customFormat="1" x14ac:dyDescent="0.25">
      <c r="A81" s="27"/>
      <c r="B81" s="27"/>
      <c r="C81" s="27"/>
      <c r="D81" s="452"/>
      <c r="E81" s="452"/>
    </row>
    <row r="82" spans="1:5" s="116" customFormat="1" x14ac:dyDescent="0.25">
      <c r="A82" s="27"/>
      <c r="B82" s="27"/>
      <c r="C82" s="27"/>
      <c r="D82" s="452"/>
      <c r="E82" s="452"/>
    </row>
    <row r="83" spans="1:5" s="116" customFormat="1" x14ac:dyDescent="0.25">
      <c r="A83" s="27"/>
      <c r="B83" s="27"/>
      <c r="C83" s="27"/>
      <c r="D83" s="452"/>
      <c r="E83" s="452"/>
    </row>
    <row r="84" spans="1:5" s="116" customFormat="1" x14ac:dyDescent="0.25">
      <c r="A84" s="27"/>
      <c r="B84" s="27"/>
      <c r="C84" s="27"/>
      <c r="D84" s="452"/>
      <c r="E84" s="452"/>
    </row>
    <row r="85" spans="1:5" s="116" customFormat="1" x14ac:dyDescent="0.25">
      <c r="A85" s="27"/>
      <c r="B85" s="27"/>
      <c r="C85" s="27"/>
      <c r="D85" s="452"/>
      <c r="E85" s="452"/>
    </row>
    <row r="86" spans="1:5" s="116" customFormat="1" x14ac:dyDescent="0.25">
      <c r="A86" s="27"/>
      <c r="B86" s="27"/>
      <c r="C86" s="27"/>
      <c r="D86" s="452"/>
      <c r="E86" s="452"/>
    </row>
    <row r="87" spans="1:5" s="116" customFormat="1" x14ac:dyDescent="0.25">
      <c r="A87" s="27"/>
      <c r="B87" s="27"/>
      <c r="C87" s="27"/>
      <c r="D87" s="452"/>
      <c r="E87" s="452"/>
    </row>
    <row r="88" spans="1:5" s="116" customFormat="1" x14ac:dyDescent="0.25">
      <c r="A88" s="27"/>
      <c r="B88" s="27"/>
      <c r="C88" s="27"/>
      <c r="D88" s="452"/>
      <c r="E88" s="452"/>
    </row>
  </sheetData>
  <mergeCells count="70">
    <mergeCell ref="B38:B42"/>
    <mergeCell ref="C38:C42"/>
    <mergeCell ref="E38:E42"/>
    <mergeCell ref="B50:B51"/>
    <mergeCell ref="C50:C51"/>
    <mergeCell ref="E50:E51"/>
    <mergeCell ref="B44:B46"/>
    <mergeCell ref="C44:C46"/>
    <mergeCell ref="E44:E46"/>
    <mergeCell ref="B47:B49"/>
    <mergeCell ref="C47:C49"/>
    <mergeCell ref="E47:E49"/>
    <mergeCell ref="B10:B13"/>
    <mergeCell ref="C10:C13"/>
    <mergeCell ref="E10:E13"/>
    <mergeCell ref="B34:B37"/>
    <mergeCell ref="C34:C37"/>
    <mergeCell ref="E34:E37"/>
    <mergeCell ref="D88:E88"/>
    <mergeCell ref="D77:E77"/>
    <mergeCell ref="D78:E78"/>
    <mergeCell ref="D79:E79"/>
    <mergeCell ref="D80:E80"/>
    <mergeCell ref="D81:E81"/>
    <mergeCell ref="D82:E82"/>
    <mergeCell ref="D83:E83"/>
    <mergeCell ref="D84:E84"/>
    <mergeCell ref="D85:E85"/>
    <mergeCell ref="D86:E86"/>
    <mergeCell ref="D87:E87"/>
    <mergeCell ref="D76:E76"/>
    <mergeCell ref="D65:E65"/>
    <mergeCell ref="D66:E66"/>
    <mergeCell ref="D67:E67"/>
    <mergeCell ref="D68:E68"/>
    <mergeCell ref="D69:E69"/>
    <mergeCell ref="D70:E70"/>
    <mergeCell ref="D71:E71"/>
    <mergeCell ref="D72:E72"/>
    <mergeCell ref="D73:E73"/>
    <mergeCell ref="D74:E74"/>
    <mergeCell ref="D75:E75"/>
    <mergeCell ref="D64:E64"/>
    <mergeCell ref="D53:E53"/>
    <mergeCell ref="D54:E54"/>
    <mergeCell ref="D55:E55"/>
    <mergeCell ref="D56:E56"/>
    <mergeCell ref="D57:E57"/>
    <mergeCell ref="D58:E58"/>
    <mergeCell ref="D59:E59"/>
    <mergeCell ref="D60:E60"/>
    <mergeCell ref="D61:E61"/>
    <mergeCell ref="D62:E62"/>
    <mergeCell ref="D63:E63"/>
    <mergeCell ref="B4:C4"/>
    <mergeCell ref="B29:B33"/>
    <mergeCell ref="C29:C33"/>
    <mergeCell ref="E29:E33"/>
    <mergeCell ref="B14:B19"/>
    <mergeCell ref="C14:C19"/>
    <mergeCell ref="E14:E19"/>
    <mergeCell ref="B21:B22"/>
    <mergeCell ref="C21:C22"/>
    <mergeCell ref="E21:E22"/>
    <mergeCell ref="B23:B28"/>
    <mergeCell ref="C23:C28"/>
    <mergeCell ref="E23:E28"/>
    <mergeCell ref="B6:B9"/>
    <mergeCell ref="C6:C9"/>
    <mergeCell ref="E6:E9"/>
  </mergeCells>
  <conditionalFormatting sqref="D6:D51">
    <cfRule type="containsText" dxfId="13" priority="2" operator="containsText" text="Urban">
      <formula>NOT(ISERROR(SEARCH("Urban",D6)))</formula>
    </cfRule>
  </conditionalFormatting>
  <conditionalFormatting sqref="J1:J1048576">
    <cfRule type="containsText" dxfId="12" priority="5" operator="containsText" text="FALS">
      <formula>NOT(ISERROR(SEARCH("FALS",J1)))</formula>
    </cfRule>
  </conditionalFormatting>
  <pageMargins left="0.2" right="0.2" top="0.75" bottom="0.75" header="0.3" footer="0.3"/>
  <pageSetup paperSize="9" scale="91" orientation="portrait" r:id="rId1"/>
  <headerFooter>
    <oddHeader>&amp;L&amp;"Aptos,Bold"&amp;F&amp;R&amp;"Aptos,Bold"&amp;A</oddHeader>
  </headerFooter>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E24C-36D6-4032-A427-7CAEAD6F2ED0}">
  <sheetPr>
    <tabColor rgb="FF00B050"/>
    <pageSetUpPr autoPageBreaks="0"/>
  </sheetPr>
  <dimension ref="A2:V97"/>
  <sheetViews>
    <sheetView showGridLines="0" zoomScaleNormal="100" workbookViewId="0">
      <selection activeCell="S17" sqref="S17"/>
    </sheetView>
  </sheetViews>
  <sheetFormatPr defaultColWidth="9.28515625" defaultRowHeight="13.5" x14ac:dyDescent="0.25"/>
  <cols>
    <col min="1" max="1" width="4.28515625" style="27" customWidth="1"/>
    <col min="2" max="2" width="5.42578125" style="27" customWidth="1"/>
    <col min="3" max="3" width="28.5703125" style="27" customWidth="1"/>
    <col min="4" max="4" width="13.5703125" style="27" customWidth="1"/>
    <col min="5" max="5" width="12.7109375" style="116" bestFit="1" customWidth="1"/>
    <col min="6" max="9" width="12.7109375" style="116" customWidth="1"/>
    <col min="10" max="11" width="13.140625" style="116" customWidth="1"/>
    <col min="12" max="12" width="15.140625" style="116" customWidth="1"/>
    <col min="13" max="13" width="16.28515625" style="116" customWidth="1"/>
    <col min="14" max="15" width="11.28515625" style="116" customWidth="1"/>
    <col min="16" max="16" width="9.7109375" style="116" customWidth="1"/>
    <col min="17" max="21" width="10.42578125" style="27" customWidth="1"/>
    <col min="22" max="16384" width="9.28515625" style="27"/>
  </cols>
  <sheetData>
    <row r="2" spans="2:22" s="7" customFormat="1" ht="15" x14ac:dyDescent="0.25">
      <c r="B2" s="4" t="s">
        <v>158</v>
      </c>
      <c r="C2" s="5"/>
      <c r="D2" s="5"/>
      <c r="E2" s="5"/>
    </row>
    <row r="3" spans="2:22" ht="15" x14ac:dyDescent="0.25">
      <c r="B3" s="131" t="s">
        <v>171</v>
      </c>
    </row>
    <row r="4" spans="2:22" x14ac:dyDescent="0.25">
      <c r="J4" s="384" t="s">
        <v>608</v>
      </c>
    </row>
    <row r="5" spans="2:22" ht="15" x14ac:dyDescent="0.25">
      <c r="B5" s="131" t="s">
        <v>159</v>
      </c>
    </row>
    <row r="6" spans="2:22" ht="6.75" customHeight="1" thickBot="1" x14ac:dyDescent="0.3">
      <c r="B6" s="119"/>
      <c r="D6" s="132"/>
      <c r="E6" s="133"/>
      <c r="F6" s="134"/>
      <c r="G6" s="133"/>
      <c r="H6" s="133"/>
      <c r="I6" s="133"/>
      <c r="J6" s="133"/>
      <c r="K6" s="133"/>
      <c r="L6" s="133"/>
      <c r="M6" s="133"/>
      <c r="N6" s="134"/>
      <c r="O6" s="134"/>
    </row>
    <row r="7" spans="2:22" s="115" customFormat="1" ht="118.9" customHeight="1" x14ac:dyDescent="0.25">
      <c r="B7" s="480" t="s">
        <v>2</v>
      </c>
      <c r="C7" s="480" t="s">
        <v>160</v>
      </c>
      <c r="D7" s="135" t="s">
        <v>161</v>
      </c>
      <c r="E7" s="136" t="s">
        <v>162</v>
      </c>
      <c r="F7" s="135" t="s">
        <v>359</v>
      </c>
      <c r="G7" s="141" t="s">
        <v>360</v>
      </c>
      <c r="H7" s="267" t="s">
        <v>367</v>
      </c>
      <c r="I7" s="268" t="s">
        <v>361</v>
      </c>
      <c r="J7" s="382" t="s">
        <v>609</v>
      </c>
      <c r="K7" s="272" t="s">
        <v>599</v>
      </c>
      <c r="L7" s="273" t="s">
        <v>600</v>
      </c>
      <c r="M7" s="281" t="s">
        <v>601</v>
      </c>
      <c r="N7" s="138" t="s">
        <v>163</v>
      </c>
      <c r="O7" s="137" t="s">
        <v>164</v>
      </c>
      <c r="P7" s="139"/>
    </row>
    <row r="8" spans="2:22" s="115" customFormat="1" x14ac:dyDescent="0.25">
      <c r="B8" s="481"/>
      <c r="C8" s="481"/>
      <c r="D8" s="135" t="s">
        <v>140</v>
      </c>
      <c r="E8" s="140" t="s">
        <v>140</v>
      </c>
      <c r="F8" s="135" t="s">
        <v>140</v>
      </c>
      <c r="G8" s="141" t="s">
        <v>140</v>
      </c>
      <c r="H8" s="142" t="s">
        <v>140</v>
      </c>
      <c r="I8" s="135" t="s">
        <v>140</v>
      </c>
      <c r="J8" s="142" t="s">
        <v>140</v>
      </c>
      <c r="K8" s="135" t="s">
        <v>140</v>
      </c>
      <c r="L8" s="275" t="s">
        <v>140</v>
      </c>
      <c r="M8" s="282" t="s">
        <v>140</v>
      </c>
      <c r="N8" s="138" t="s">
        <v>79</v>
      </c>
      <c r="O8" s="137" t="s">
        <v>79</v>
      </c>
      <c r="P8" s="139"/>
    </row>
    <row r="9" spans="2:22" s="150" customFormat="1" x14ac:dyDescent="0.25">
      <c r="B9" s="143">
        <v>0</v>
      </c>
      <c r="C9" s="143">
        <v>1</v>
      </c>
      <c r="D9" s="143">
        <v>2</v>
      </c>
      <c r="E9" s="144">
        <v>3</v>
      </c>
      <c r="F9" s="143">
        <v>4</v>
      </c>
      <c r="G9" s="145">
        <v>5</v>
      </c>
      <c r="H9" s="146">
        <v>6</v>
      </c>
      <c r="I9" s="143">
        <v>7</v>
      </c>
      <c r="J9" s="146">
        <v>6</v>
      </c>
      <c r="K9" s="143">
        <v>8</v>
      </c>
      <c r="L9" s="276">
        <v>9</v>
      </c>
      <c r="M9" s="283">
        <v>10</v>
      </c>
      <c r="N9" s="147">
        <v>11</v>
      </c>
      <c r="O9" s="143">
        <v>12</v>
      </c>
      <c r="P9" s="148"/>
      <c r="Q9" s="149"/>
      <c r="R9" s="149"/>
      <c r="S9" s="149"/>
      <c r="T9" s="149"/>
      <c r="U9" s="149"/>
      <c r="V9" s="149"/>
    </row>
    <row r="10" spans="2:22" ht="15.75" customHeight="1" x14ac:dyDescent="0.25">
      <c r="B10" s="100">
        <v>1</v>
      </c>
      <c r="C10" s="100" t="s">
        <v>426</v>
      </c>
      <c r="D10" s="151">
        <v>849.42</v>
      </c>
      <c r="E10" s="152">
        <f>ROUND(D10,0)</f>
        <v>849</v>
      </c>
      <c r="F10" s="256">
        <f t="shared" ref="F10:F22" si="0">E10*N10</f>
        <v>704.67</v>
      </c>
      <c r="G10" s="257">
        <f>E10-F10</f>
        <v>144.33000000000004</v>
      </c>
      <c r="H10" s="153">
        <f>ROUND(E10*0.33,2)</f>
        <v>280.17</v>
      </c>
      <c r="I10" s="154">
        <f t="shared" ref="I10:I22" si="1">ROUND(E10-H10-K10-L10,2)</f>
        <v>558.80999999999995</v>
      </c>
      <c r="J10" s="482">
        <v>155</v>
      </c>
      <c r="K10" s="154">
        <f t="shared" ref="K10:K17" si="2">E10*$E$41</f>
        <v>5.9430000000000005</v>
      </c>
      <c r="L10" s="154">
        <f t="shared" ref="L10:L22" si="3">E10*$E$43</f>
        <v>4.0751999999999997</v>
      </c>
      <c r="M10" s="284">
        <v>11.1</v>
      </c>
      <c r="N10" s="155">
        <v>0.83</v>
      </c>
      <c r="O10" s="156">
        <v>0.17</v>
      </c>
      <c r="Q10" s="157"/>
      <c r="R10" s="157"/>
      <c r="S10" s="157"/>
      <c r="T10" s="157"/>
      <c r="U10" s="157"/>
      <c r="V10" s="158"/>
    </row>
    <row r="11" spans="2:22" ht="15.75" customHeight="1" x14ac:dyDescent="0.25">
      <c r="B11" s="100">
        <v>2</v>
      </c>
      <c r="C11" s="100" t="s">
        <v>427</v>
      </c>
      <c r="D11" s="151">
        <v>275.41000000000003</v>
      </c>
      <c r="E11" s="152">
        <f t="shared" ref="E11:E15" si="4">ROUND(D11,0)</f>
        <v>275</v>
      </c>
      <c r="F11" s="256">
        <f t="shared" si="0"/>
        <v>228.25</v>
      </c>
      <c r="G11" s="257">
        <f t="shared" ref="G11:G15" si="5">E11-F11</f>
        <v>46.75</v>
      </c>
      <c r="H11" s="153">
        <f t="shared" ref="H11:H15" si="6">ROUND(E11*0.33,2)</f>
        <v>90.75</v>
      </c>
      <c r="I11" s="154">
        <f t="shared" si="1"/>
        <v>181.01</v>
      </c>
      <c r="J11" s="483"/>
      <c r="K11" s="154">
        <f t="shared" si="2"/>
        <v>1.925</v>
      </c>
      <c r="L11" s="154">
        <f t="shared" si="3"/>
        <v>1.3199999999999998</v>
      </c>
      <c r="M11" s="284">
        <v>8.08</v>
      </c>
      <c r="N11" s="155">
        <v>0.83</v>
      </c>
      <c r="O11" s="156">
        <v>0.17</v>
      </c>
      <c r="Q11" s="157"/>
      <c r="R11" s="157"/>
      <c r="S11" s="157"/>
      <c r="T11" s="157"/>
      <c r="U11" s="157"/>
      <c r="V11" s="158"/>
    </row>
    <row r="12" spans="2:22" ht="15.75" customHeight="1" x14ac:dyDescent="0.25">
      <c r="B12" s="100">
        <v>3</v>
      </c>
      <c r="C12" s="100" t="s">
        <v>428</v>
      </c>
      <c r="D12" s="151">
        <v>299.82</v>
      </c>
      <c r="E12" s="152">
        <f t="shared" si="4"/>
        <v>300</v>
      </c>
      <c r="F12" s="256">
        <f t="shared" si="0"/>
        <v>249</v>
      </c>
      <c r="G12" s="257">
        <f t="shared" si="5"/>
        <v>51</v>
      </c>
      <c r="H12" s="153">
        <f t="shared" si="6"/>
        <v>99</v>
      </c>
      <c r="I12" s="154">
        <f t="shared" si="1"/>
        <v>197.46</v>
      </c>
      <c r="J12" s="483"/>
      <c r="K12" s="154">
        <f t="shared" si="2"/>
        <v>2.1</v>
      </c>
      <c r="L12" s="154">
        <f t="shared" si="3"/>
        <v>1.44</v>
      </c>
      <c r="M12" s="284">
        <v>3.92</v>
      </c>
      <c r="N12" s="155">
        <v>0.83</v>
      </c>
      <c r="O12" s="156">
        <v>0.17</v>
      </c>
      <c r="Q12" s="157"/>
      <c r="R12" s="157"/>
      <c r="S12" s="157"/>
      <c r="T12" s="157"/>
      <c r="U12" s="157"/>
      <c r="V12" s="158"/>
    </row>
    <row r="13" spans="2:22" ht="15.75" customHeight="1" x14ac:dyDescent="0.25">
      <c r="B13" s="100">
        <v>4</v>
      </c>
      <c r="C13" s="100" t="s">
        <v>429</v>
      </c>
      <c r="D13" s="151">
        <v>727.9</v>
      </c>
      <c r="E13" s="152">
        <f t="shared" si="4"/>
        <v>728</v>
      </c>
      <c r="F13" s="256">
        <f t="shared" si="0"/>
        <v>604.24</v>
      </c>
      <c r="G13" s="257">
        <f t="shared" si="5"/>
        <v>123.75999999999999</v>
      </c>
      <c r="H13" s="153">
        <f t="shared" si="6"/>
        <v>240.24</v>
      </c>
      <c r="I13" s="154">
        <f t="shared" si="1"/>
        <v>479.17</v>
      </c>
      <c r="J13" s="483"/>
      <c r="K13" s="154">
        <f t="shared" si="2"/>
        <v>5.0960000000000001</v>
      </c>
      <c r="L13" s="154">
        <f t="shared" si="3"/>
        <v>3.4943999999999997</v>
      </c>
      <c r="M13" s="284">
        <v>13.51</v>
      </c>
      <c r="N13" s="155">
        <v>0.83</v>
      </c>
      <c r="O13" s="156">
        <v>0.17</v>
      </c>
      <c r="Q13" s="157"/>
      <c r="R13" s="157"/>
      <c r="S13" s="157"/>
      <c r="T13" s="157"/>
      <c r="U13" s="157"/>
      <c r="V13" s="158"/>
    </row>
    <row r="14" spans="2:22" ht="15.75" customHeight="1" x14ac:dyDescent="0.25">
      <c r="B14" s="100">
        <v>5</v>
      </c>
      <c r="C14" s="100" t="s">
        <v>430</v>
      </c>
      <c r="D14" s="151">
        <v>376.96</v>
      </c>
      <c r="E14" s="152">
        <f t="shared" si="4"/>
        <v>377</v>
      </c>
      <c r="F14" s="256">
        <f t="shared" si="0"/>
        <v>312.90999999999997</v>
      </c>
      <c r="G14" s="257">
        <f t="shared" si="5"/>
        <v>64.090000000000032</v>
      </c>
      <c r="H14" s="153">
        <f t="shared" si="6"/>
        <v>124.41</v>
      </c>
      <c r="I14" s="154">
        <f t="shared" si="1"/>
        <v>248.14</v>
      </c>
      <c r="J14" s="483"/>
      <c r="K14" s="154">
        <f t="shared" si="2"/>
        <v>2.6390000000000002</v>
      </c>
      <c r="L14" s="154">
        <f t="shared" si="3"/>
        <v>1.8095999999999999</v>
      </c>
      <c r="M14" s="284">
        <v>11.51</v>
      </c>
      <c r="N14" s="155">
        <v>0.83</v>
      </c>
      <c r="O14" s="156">
        <v>0.17</v>
      </c>
      <c r="Q14" s="157"/>
      <c r="R14" s="157"/>
      <c r="S14" s="157"/>
      <c r="T14" s="157"/>
      <c r="U14" s="157"/>
      <c r="V14" s="158"/>
    </row>
    <row r="15" spans="2:22" ht="15.75" customHeight="1" x14ac:dyDescent="0.25">
      <c r="B15" s="100">
        <v>6</v>
      </c>
      <c r="C15" s="100" t="s">
        <v>431</v>
      </c>
      <c r="D15" s="151">
        <v>519.42999999999995</v>
      </c>
      <c r="E15" s="152">
        <f t="shared" si="4"/>
        <v>519</v>
      </c>
      <c r="F15" s="256">
        <f t="shared" si="0"/>
        <v>430.77</v>
      </c>
      <c r="G15" s="257">
        <f t="shared" si="5"/>
        <v>88.230000000000018</v>
      </c>
      <c r="H15" s="153">
        <f t="shared" si="6"/>
        <v>171.27</v>
      </c>
      <c r="I15" s="154">
        <f t="shared" si="1"/>
        <v>341.61</v>
      </c>
      <c r="J15" s="483"/>
      <c r="K15" s="154">
        <f t="shared" si="2"/>
        <v>3.633</v>
      </c>
      <c r="L15" s="154">
        <f t="shared" si="3"/>
        <v>2.4911999999999996</v>
      </c>
      <c r="M15" s="284">
        <v>11.68</v>
      </c>
      <c r="N15" s="155">
        <v>0.83</v>
      </c>
      <c r="O15" s="156">
        <v>0.17</v>
      </c>
      <c r="Q15" s="157"/>
      <c r="R15" s="157"/>
      <c r="S15" s="157"/>
      <c r="T15" s="157"/>
      <c r="U15" s="157"/>
      <c r="V15" s="158"/>
    </row>
    <row r="16" spans="2:22" ht="15.75" customHeight="1" x14ac:dyDescent="0.25">
      <c r="B16" s="100">
        <v>7</v>
      </c>
      <c r="C16" s="100" t="s">
        <v>432</v>
      </c>
      <c r="D16" s="151">
        <v>207.01</v>
      </c>
      <c r="E16" s="152">
        <f>ROUND(D16,0)</f>
        <v>207</v>
      </c>
      <c r="F16" s="256">
        <f t="shared" si="0"/>
        <v>171.81</v>
      </c>
      <c r="G16" s="257">
        <f>E16-F16</f>
        <v>35.19</v>
      </c>
      <c r="H16" s="153">
        <f>ROUND(E16*0.33,2)</f>
        <v>68.31</v>
      </c>
      <c r="I16" s="154">
        <f t="shared" si="1"/>
        <v>136.25</v>
      </c>
      <c r="J16" s="483"/>
      <c r="K16" s="154">
        <f t="shared" si="2"/>
        <v>1.4490000000000001</v>
      </c>
      <c r="L16" s="154">
        <f t="shared" si="3"/>
        <v>0.99359999999999993</v>
      </c>
      <c r="M16" s="284">
        <v>6.88</v>
      </c>
      <c r="N16" s="155">
        <v>0.83</v>
      </c>
      <c r="O16" s="156">
        <v>0.17</v>
      </c>
      <c r="Q16" s="157"/>
      <c r="R16" s="157"/>
      <c r="S16" s="157"/>
      <c r="T16" s="157"/>
      <c r="U16" s="157"/>
      <c r="V16" s="158"/>
    </row>
    <row r="17" spans="2:22" ht="15.75" customHeight="1" x14ac:dyDescent="0.25">
      <c r="B17" s="100">
        <v>8</v>
      </c>
      <c r="C17" s="100" t="s">
        <v>433</v>
      </c>
      <c r="D17" s="151">
        <v>291.94</v>
      </c>
      <c r="E17" s="152">
        <f>ROUND(D17,0)</f>
        <v>292</v>
      </c>
      <c r="F17" s="256">
        <f t="shared" si="0"/>
        <v>242.35999999999999</v>
      </c>
      <c r="G17" s="257">
        <f t="shared" ref="G17:G22" si="7">E17-F17</f>
        <v>49.640000000000015</v>
      </c>
      <c r="H17" s="153">
        <f t="shared" ref="H17:H22" si="8">ROUND(E17*0.33,2)</f>
        <v>96.36</v>
      </c>
      <c r="I17" s="154">
        <f t="shared" si="1"/>
        <v>192.19</v>
      </c>
      <c r="J17" s="483"/>
      <c r="K17" s="154">
        <f t="shared" si="2"/>
        <v>2.044</v>
      </c>
      <c r="L17" s="154">
        <f t="shared" si="3"/>
        <v>1.4016</v>
      </c>
      <c r="M17" s="284">
        <v>12.2</v>
      </c>
      <c r="N17" s="155">
        <v>0.83</v>
      </c>
      <c r="O17" s="156">
        <v>0.17</v>
      </c>
      <c r="Q17" s="157"/>
      <c r="R17" s="157"/>
      <c r="S17" s="157"/>
      <c r="T17" s="157"/>
      <c r="U17" s="157"/>
      <c r="V17" s="158"/>
    </row>
    <row r="18" spans="2:22" ht="15.75" customHeight="1" x14ac:dyDescent="0.25">
      <c r="B18" s="99">
        <v>9</v>
      </c>
      <c r="C18" s="99" t="s">
        <v>517</v>
      </c>
      <c r="D18" s="159">
        <v>1079.74</v>
      </c>
      <c r="E18" s="160">
        <f>ROUND(D18,0)</f>
        <v>1080</v>
      </c>
      <c r="F18" s="258">
        <f t="shared" si="0"/>
        <v>777.6</v>
      </c>
      <c r="G18" s="259">
        <f t="shared" si="7"/>
        <v>302.39999999999998</v>
      </c>
      <c r="H18" s="161">
        <f t="shared" si="8"/>
        <v>356.4</v>
      </c>
      <c r="I18" s="162">
        <f t="shared" si="1"/>
        <v>706.54</v>
      </c>
      <c r="J18" s="483"/>
      <c r="K18" s="162">
        <f>E18*$D$41</f>
        <v>11.879999999999999</v>
      </c>
      <c r="L18" s="162">
        <f t="shared" si="3"/>
        <v>5.1839999999999993</v>
      </c>
      <c r="M18" s="285">
        <v>16.809999999999999</v>
      </c>
      <c r="N18" s="163">
        <v>0.72</v>
      </c>
      <c r="O18" s="164">
        <v>0.28000000000000003</v>
      </c>
      <c r="Q18" s="157"/>
      <c r="R18" s="157"/>
      <c r="S18" s="157"/>
      <c r="T18" s="157"/>
      <c r="U18" s="157"/>
      <c r="V18" s="158"/>
    </row>
    <row r="19" spans="2:22" ht="15.75" customHeight="1" x14ac:dyDescent="0.25">
      <c r="B19" s="99">
        <v>10</v>
      </c>
      <c r="C19" s="99" t="s">
        <v>518</v>
      </c>
      <c r="D19" s="159">
        <v>2923.46</v>
      </c>
      <c r="E19" s="160">
        <f t="shared" ref="E19:E22" si="9">ROUND(D19,0)</f>
        <v>2923</v>
      </c>
      <c r="F19" s="258">
        <f t="shared" si="0"/>
        <v>2104.56</v>
      </c>
      <c r="G19" s="259">
        <f t="shared" si="7"/>
        <v>818.44</v>
      </c>
      <c r="H19" s="161">
        <f t="shared" si="8"/>
        <v>964.59</v>
      </c>
      <c r="I19" s="162">
        <f t="shared" si="1"/>
        <v>1912.23</v>
      </c>
      <c r="J19" s="483"/>
      <c r="K19" s="162">
        <f>E19*$D$41</f>
        <v>32.152999999999999</v>
      </c>
      <c r="L19" s="162">
        <f t="shared" si="3"/>
        <v>14.030399999999998</v>
      </c>
      <c r="M19" s="285">
        <v>63.31</v>
      </c>
      <c r="N19" s="163">
        <v>0.72</v>
      </c>
      <c r="O19" s="164">
        <v>0.28000000000000003</v>
      </c>
      <c r="Q19" s="157"/>
      <c r="R19" s="157"/>
      <c r="S19" s="157"/>
      <c r="T19" s="157"/>
      <c r="U19" s="157"/>
      <c r="V19" s="158"/>
    </row>
    <row r="20" spans="2:22" ht="15.75" customHeight="1" x14ac:dyDescent="0.25">
      <c r="B20" s="100">
        <v>11</v>
      </c>
      <c r="C20" s="100" t="s">
        <v>434</v>
      </c>
      <c r="D20" s="151">
        <v>110.72</v>
      </c>
      <c r="E20" s="152">
        <f t="shared" si="9"/>
        <v>111</v>
      </c>
      <c r="F20" s="256">
        <f t="shared" si="0"/>
        <v>92.13</v>
      </c>
      <c r="G20" s="257">
        <f t="shared" si="7"/>
        <v>18.870000000000005</v>
      </c>
      <c r="H20" s="153">
        <f t="shared" si="8"/>
        <v>36.630000000000003</v>
      </c>
      <c r="I20" s="154">
        <f t="shared" si="1"/>
        <v>73.06</v>
      </c>
      <c r="J20" s="483"/>
      <c r="K20" s="154">
        <f>E20*$E$41</f>
        <v>0.77700000000000002</v>
      </c>
      <c r="L20" s="154">
        <f t="shared" si="3"/>
        <v>0.53279999999999994</v>
      </c>
      <c r="M20" s="284">
        <v>5.6</v>
      </c>
      <c r="N20" s="155">
        <v>0.83</v>
      </c>
      <c r="O20" s="156">
        <v>0.17</v>
      </c>
      <c r="Q20" s="157"/>
      <c r="R20" s="157"/>
      <c r="S20" s="157"/>
      <c r="T20" s="157"/>
      <c r="U20" s="157"/>
      <c r="V20" s="158"/>
    </row>
    <row r="21" spans="2:22" ht="15.75" customHeight="1" x14ac:dyDescent="0.25">
      <c r="B21" s="100">
        <v>12</v>
      </c>
      <c r="C21" s="100" t="s">
        <v>435</v>
      </c>
      <c r="D21" s="151">
        <v>291.7</v>
      </c>
      <c r="E21" s="152">
        <f t="shared" ref="E21" si="10">ROUND(D21,0)</f>
        <v>292</v>
      </c>
      <c r="F21" s="256">
        <f t="shared" si="0"/>
        <v>242.35999999999999</v>
      </c>
      <c r="G21" s="257">
        <f t="shared" ref="G21" si="11">E21-F21</f>
        <v>49.640000000000015</v>
      </c>
      <c r="H21" s="153">
        <f t="shared" ref="H21" si="12">ROUND(E21*0.33,2)</f>
        <v>96.36</v>
      </c>
      <c r="I21" s="154">
        <f t="shared" si="1"/>
        <v>192.19</v>
      </c>
      <c r="J21" s="483"/>
      <c r="K21" s="154">
        <f>E21*$E$41</f>
        <v>2.044</v>
      </c>
      <c r="L21" s="154">
        <f t="shared" si="3"/>
        <v>1.4016</v>
      </c>
      <c r="M21" s="284">
        <v>2.68</v>
      </c>
      <c r="N21" s="155">
        <v>0.83</v>
      </c>
      <c r="O21" s="156">
        <v>0.17</v>
      </c>
      <c r="Q21" s="157"/>
      <c r="R21" s="157"/>
      <c r="S21" s="157"/>
      <c r="T21" s="157"/>
      <c r="U21" s="157"/>
      <c r="V21" s="158"/>
    </row>
    <row r="22" spans="2:22" ht="15.75" customHeight="1" thickBot="1" x14ac:dyDescent="0.3">
      <c r="B22" s="100">
        <v>13</v>
      </c>
      <c r="C22" s="100" t="s">
        <v>436</v>
      </c>
      <c r="D22" s="151">
        <v>223.78</v>
      </c>
      <c r="E22" s="152">
        <f t="shared" si="9"/>
        <v>224</v>
      </c>
      <c r="F22" s="256">
        <f t="shared" si="0"/>
        <v>185.92</v>
      </c>
      <c r="G22" s="257">
        <f t="shared" si="7"/>
        <v>38.080000000000013</v>
      </c>
      <c r="H22" s="153">
        <f t="shared" si="8"/>
        <v>73.92</v>
      </c>
      <c r="I22" s="154">
        <f t="shared" si="1"/>
        <v>147.44</v>
      </c>
      <c r="J22" s="484"/>
      <c r="K22" s="154">
        <f>E22*$E$41</f>
        <v>1.5680000000000001</v>
      </c>
      <c r="L22" s="154">
        <f t="shared" si="3"/>
        <v>1.0751999999999999</v>
      </c>
      <c r="M22" s="284">
        <v>1.95</v>
      </c>
      <c r="N22" s="155">
        <v>0.83</v>
      </c>
      <c r="O22" s="156">
        <v>0.17</v>
      </c>
      <c r="Q22" s="157"/>
      <c r="R22" s="157"/>
      <c r="S22" s="157"/>
      <c r="T22" s="157"/>
      <c r="U22" s="157"/>
      <c r="V22" s="158"/>
    </row>
    <row r="23" spans="2:22" ht="15.75" customHeight="1" thickBot="1" x14ac:dyDescent="0.3">
      <c r="B23" s="165"/>
      <c r="C23" s="166" t="s">
        <v>165</v>
      </c>
      <c r="D23" s="167">
        <f t="shared" ref="D23:M23" si="13">SUM(D10:D22)</f>
        <v>8177.29</v>
      </c>
      <c r="E23" s="168">
        <f t="shared" si="13"/>
        <v>8177</v>
      </c>
      <c r="F23" s="260">
        <f t="shared" si="13"/>
        <v>6346.58</v>
      </c>
      <c r="G23" s="261">
        <f t="shared" si="13"/>
        <v>1830.4200000000003</v>
      </c>
      <c r="H23" s="170">
        <f t="shared" si="13"/>
        <v>2698.4100000000003</v>
      </c>
      <c r="I23" s="169">
        <f t="shared" si="13"/>
        <v>5366.0999999999995</v>
      </c>
      <c r="J23" s="170">
        <f>SUM(J10:J22)</f>
        <v>155</v>
      </c>
      <c r="K23" s="169">
        <f t="shared" si="13"/>
        <v>73.250999999999991</v>
      </c>
      <c r="L23" s="274">
        <f t="shared" si="13"/>
        <v>39.249600000000001</v>
      </c>
      <c r="M23" s="286">
        <f t="shared" si="13"/>
        <v>169.23</v>
      </c>
      <c r="N23" s="171" t="s">
        <v>27</v>
      </c>
      <c r="O23" s="172" t="s">
        <v>27</v>
      </c>
      <c r="Q23" s="173"/>
      <c r="R23" s="173"/>
    </row>
    <row r="24" spans="2:22" ht="15.75" customHeight="1" thickBot="1" x14ac:dyDescent="0.3">
      <c r="B24" s="115"/>
      <c r="C24" s="104"/>
      <c r="D24" s="48"/>
      <c r="E24" s="277"/>
      <c r="F24" s="475" t="s">
        <v>610</v>
      </c>
      <c r="G24" s="476"/>
      <c r="H24" s="477">
        <f>SUM(H23,I23,K23,L23)</f>
        <v>8177.0106000000005</v>
      </c>
      <c r="I24" s="478"/>
      <c r="J24" s="478"/>
      <c r="K24" s="478"/>
      <c r="L24" s="479"/>
      <c r="M24" s="279"/>
      <c r="N24" s="280"/>
      <c r="O24" s="280"/>
      <c r="Q24" s="173"/>
      <c r="R24" s="173"/>
    </row>
    <row r="25" spans="2:22" ht="15.75" customHeight="1" thickBot="1" x14ac:dyDescent="0.3">
      <c r="B25" s="115"/>
      <c r="C25" s="104"/>
      <c r="D25" s="48"/>
      <c r="E25" s="277"/>
      <c r="F25" s="475" t="s">
        <v>611</v>
      </c>
      <c r="G25" s="476"/>
      <c r="H25" s="477">
        <f>J23</f>
        <v>155</v>
      </c>
      <c r="I25" s="478"/>
      <c r="J25" s="478"/>
      <c r="K25" s="478"/>
      <c r="L25" s="479"/>
      <c r="M25" s="279"/>
      <c r="N25" s="280"/>
      <c r="O25" s="280"/>
      <c r="Q25" s="173"/>
      <c r="R25" s="173"/>
    </row>
    <row r="26" spans="2:22" ht="10.9" customHeight="1" x14ac:dyDescent="0.25">
      <c r="B26" s="115"/>
      <c r="C26" s="104"/>
      <c r="D26" s="48"/>
      <c r="E26" s="277"/>
      <c r="F26" s="278"/>
      <c r="G26" s="278"/>
      <c r="H26" s="53"/>
      <c r="I26" s="53"/>
      <c r="J26" s="53"/>
      <c r="K26" s="53"/>
      <c r="L26" s="53"/>
      <c r="M26" s="279"/>
      <c r="N26" s="280"/>
      <c r="O26" s="280"/>
      <c r="Q26" s="173"/>
      <c r="R26" s="173"/>
    </row>
    <row r="27" spans="2:22" x14ac:dyDescent="0.25">
      <c r="B27" s="269" t="s">
        <v>519</v>
      </c>
      <c r="D27" s="53"/>
      <c r="E27" s="133"/>
      <c r="F27" s="134"/>
      <c r="G27" s="133"/>
      <c r="H27" s="133"/>
      <c r="I27" s="133"/>
      <c r="J27" s="133"/>
      <c r="K27" s="133"/>
      <c r="L27" s="133"/>
      <c r="M27" s="133"/>
      <c r="N27" s="134"/>
      <c r="O27" s="134"/>
    </row>
    <row r="28" spans="2:22" x14ac:dyDescent="0.25">
      <c r="B28" s="269" t="s">
        <v>604</v>
      </c>
      <c r="D28" s="132"/>
      <c r="E28" s="133"/>
      <c r="F28" s="134"/>
      <c r="G28" s="133"/>
      <c r="H28" s="133"/>
      <c r="I28" s="133"/>
      <c r="J28" s="133"/>
      <c r="K28" s="133"/>
      <c r="L28" s="133"/>
      <c r="M28" s="133"/>
      <c r="N28" s="134"/>
      <c r="O28" s="134"/>
    </row>
    <row r="29" spans="2:22" x14ac:dyDescent="0.25">
      <c r="B29" s="269" t="s">
        <v>602</v>
      </c>
      <c r="D29" s="132"/>
      <c r="E29" s="133"/>
      <c r="F29" s="134"/>
      <c r="G29" s="133"/>
      <c r="H29" s="133"/>
      <c r="I29" s="133"/>
      <c r="J29" s="133"/>
      <c r="K29" s="133"/>
      <c r="L29" s="133"/>
      <c r="M29" s="133"/>
      <c r="N29" s="134"/>
      <c r="O29" s="134"/>
    </row>
    <row r="30" spans="2:22" x14ac:dyDescent="0.25">
      <c r="B30" s="269" t="s">
        <v>603</v>
      </c>
      <c r="D30" s="132"/>
      <c r="E30" s="133"/>
      <c r="F30" s="134"/>
      <c r="G30" s="133"/>
      <c r="H30" s="133"/>
      <c r="I30" s="133"/>
      <c r="J30" s="133"/>
      <c r="K30" s="133"/>
      <c r="L30" s="133"/>
      <c r="M30" s="133"/>
      <c r="N30" s="134"/>
      <c r="O30" s="134"/>
    </row>
    <row r="31" spans="2:22" x14ac:dyDescent="0.25">
      <c r="B31" s="269" t="s">
        <v>598</v>
      </c>
      <c r="D31" s="132"/>
      <c r="E31" s="133"/>
      <c r="F31" s="134"/>
      <c r="G31" s="133"/>
      <c r="H31" s="133"/>
      <c r="I31" s="133"/>
      <c r="J31" s="133"/>
      <c r="K31" s="133"/>
      <c r="L31" s="133"/>
      <c r="M31" s="133"/>
      <c r="N31" s="134"/>
      <c r="O31" s="134"/>
    </row>
    <row r="32" spans="2:22" ht="15.75" customHeight="1" x14ac:dyDescent="0.25">
      <c r="B32" s="119"/>
      <c r="D32" s="132"/>
      <c r="E32" s="133"/>
      <c r="F32" s="134"/>
      <c r="G32" s="133"/>
      <c r="H32" s="133"/>
      <c r="I32" s="133"/>
      <c r="J32" s="133"/>
      <c r="K32" s="133"/>
      <c r="L32" s="133"/>
      <c r="M32" s="133"/>
      <c r="N32" s="134"/>
      <c r="O32" s="134"/>
    </row>
    <row r="33" spans="1:18" ht="15" x14ac:dyDescent="0.25">
      <c r="B33" s="131" t="s">
        <v>166</v>
      </c>
    </row>
    <row r="34" spans="1:18" ht="6.75" customHeight="1" x14ac:dyDescent="0.25">
      <c r="B34" s="131"/>
    </row>
    <row r="35" spans="1:18" ht="27" x14ac:dyDescent="0.25">
      <c r="B35" s="174" t="s">
        <v>123</v>
      </c>
      <c r="C35" s="175" t="s">
        <v>142</v>
      </c>
      <c r="D35" s="174" t="s">
        <v>143</v>
      </c>
      <c r="E35" s="174" t="s">
        <v>144</v>
      </c>
      <c r="F35" s="5"/>
    </row>
    <row r="36" spans="1:18" x14ac:dyDescent="0.25">
      <c r="B36" s="262">
        <v>1</v>
      </c>
      <c r="C36" s="263" t="s">
        <v>362</v>
      </c>
      <c r="D36" s="176">
        <v>0.15060000000000001</v>
      </c>
      <c r="E36" s="176">
        <v>0.14199999999999999</v>
      </c>
    </row>
    <row r="37" spans="1:18" x14ac:dyDescent="0.25">
      <c r="B37" s="262">
        <v>2</v>
      </c>
      <c r="C37" s="263" t="s">
        <v>363</v>
      </c>
      <c r="D37" s="176">
        <v>7.5999999999999998E-2</v>
      </c>
      <c r="E37" s="176">
        <v>7.0000000000000007E-2</v>
      </c>
    </row>
    <row r="38" spans="1:18" x14ac:dyDescent="0.25">
      <c r="B38" s="262">
        <v>3</v>
      </c>
      <c r="C38" s="263" t="s">
        <v>364</v>
      </c>
      <c r="D38" s="176">
        <v>3.6700000000000003E-2</v>
      </c>
      <c r="E38" s="176">
        <v>2.9700000000000001E-2</v>
      </c>
    </row>
    <row r="39" spans="1:18" x14ac:dyDescent="0.25">
      <c r="B39" s="262">
        <v>4</v>
      </c>
      <c r="C39" s="263" t="s">
        <v>17</v>
      </c>
      <c r="D39" s="176">
        <v>5.5800000000000002E-2</v>
      </c>
      <c r="E39" s="176">
        <v>4.7899999999999998E-2</v>
      </c>
    </row>
    <row r="40" spans="1:18" x14ac:dyDescent="0.25">
      <c r="B40" s="262">
        <v>5</v>
      </c>
      <c r="C40" s="263" t="s">
        <v>21</v>
      </c>
      <c r="D40" s="176">
        <v>0.54949999999999999</v>
      </c>
      <c r="E40" s="176">
        <v>0.5655</v>
      </c>
    </row>
    <row r="41" spans="1:18" x14ac:dyDescent="0.25">
      <c r="B41" s="262">
        <v>6</v>
      </c>
      <c r="C41" s="263" t="s">
        <v>22</v>
      </c>
      <c r="D41" s="176">
        <v>1.0999999999999999E-2</v>
      </c>
      <c r="E41" s="176">
        <v>7.0000000000000001E-3</v>
      </c>
    </row>
    <row r="42" spans="1:18" x14ac:dyDescent="0.25">
      <c r="B42" s="262">
        <v>7</v>
      </c>
      <c r="C42" s="263" t="s">
        <v>365</v>
      </c>
      <c r="D42" s="176">
        <v>2.6700000000000002E-2</v>
      </c>
      <c r="E42" s="176">
        <v>1.7999999999999999E-2</v>
      </c>
    </row>
    <row r="43" spans="1:18" x14ac:dyDescent="0.25">
      <c r="B43" s="262">
        <v>8</v>
      </c>
      <c r="C43" s="263" t="s">
        <v>24</v>
      </c>
      <c r="D43" s="176">
        <v>8.3000000000000001E-3</v>
      </c>
      <c r="E43" s="176">
        <v>4.7999999999999996E-3</v>
      </c>
    </row>
    <row r="44" spans="1:18" x14ac:dyDescent="0.25">
      <c r="B44" s="262">
        <v>9</v>
      </c>
      <c r="C44" s="263" t="s">
        <v>366</v>
      </c>
      <c r="D44" s="176">
        <f>1%+2.84%+1.1%+1.63%+1.97%</f>
        <v>8.539999999999999E-2</v>
      </c>
      <c r="E44" s="176">
        <f>0.9%+2.17%+1.5%+4.24%+2.7%</f>
        <v>0.11510000000000001</v>
      </c>
    </row>
    <row r="45" spans="1:18" s="116" customFormat="1" ht="15" x14ac:dyDescent="0.25">
      <c r="A45" s="27"/>
      <c r="B45" s="5"/>
      <c r="C45" s="264" t="s">
        <v>120</v>
      </c>
      <c r="D45" s="265">
        <f>SUM(D36:D44)</f>
        <v>1</v>
      </c>
      <c r="E45" s="266">
        <f>SUM(E36:E44)</f>
        <v>1</v>
      </c>
      <c r="Q45" s="27"/>
      <c r="R45" s="27"/>
    </row>
    <row r="46" spans="1:18" s="116" customFormat="1" ht="18.600000000000001" customHeight="1" x14ac:dyDescent="0.25">
      <c r="A46" s="27"/>
      <c r="B46" s="177" t="s">
        <v>149</v>
      </c>
      <c r="C46" s="27"/>
      <c r="D46" s="27"/>
      <c r="Q46" s="27"/>
      <c r="R46" s="27"/>
    </row>
    <row r="47" spans="1:18" s="181" customFormat="1" x14ac:dyDescent="0.25">
      <c r="A47" s="178"/>
      <c r="B47" s="178" t="s">
        <v>345</v>
      </c>
      <c r="C47" s="178"/>
      <c r="D47" s="179"/>
      <c r="E47" s="180"/>
    </row>
    <row r="48" spans="1:18" s="117" customFormat="1" x14ac:dyDescent="0.25">
      <c r="A48" s="182"/>
      <c r="B48" s="178" t="s">
        <v>150</v>
      </c>
      <c r="C48" s="178"/>
      <c r="D48" s="183"/>
      <c r="E48" s="184"/>
    </row>
    <row r="49" spans="1:18" s="116" customFormat="1" x14ac:dyDescent="0.25">
      <c r="A49" s="27"/>
      <c r="B49" s="130"/>
      <c r="C49" s="130"/>
      <c r="D49" s="118"/>
    </row>
    <row r="50" spans="1:18" s="116" customFormat="1" ht="15" x14ac:dyDescent="0.25">
      <c r="A50" s="27"/>
      <c r="B50" s="131" t="s">
        <v>168</v>
      </c>
      <c r="C50" s="27"/>
      <c r="D50" s="27"/>
      <c r="Q50" s="27"/>
      <c r="R50" s="27"/>
    </row>
    <row r="51" spans="1:18" s="116" customFormat="1" ht="7.5" customHeight="1" x14ac:dyDescent="0.25">
      <c r="A51" s="27"/>
      <c r="B51" s="27"/>
      <c r="C51" s="27"/>
      <c r="D51" s="118"/>
    </row>
    <row r="52" spans="1:18" s="116" customFormat="1" ht="47.25" customHeight="1" x14ac:dyDescent="0.25">
      <c r="A52" s="27"/>
      <c r="B52" s="185" t="s">
        <v>2</v>
      </c>
      <c r="C52" s="185" t="s">
        <v>151</v>
      </c>
      <c r="D52" s="186" t="s">
        <v>346</v>
      </c>
    </row>
    <row r="53" spans="1:18" s="116" customFormat="1" x14ac:dyDescent="0.25">
      <c r="A53" s="27"/>
      <c r="B53" s="29">
        <v>1</v>
      </c>
      <c r="C53" s="187" t="s">
        <v>141</v>
      </c>
      <c r="D53" s="188">
        <v>0.47499999999999998</v>
      </c>
      <c r="L53" s="270"/>
      <c r="M53" s="270"/>
    </row>
    <row r="54" spans="1:18" s="116" customFormat="1" x14ac:dyDescent="0.25">
      <c r="A54" s="27"/>
      <c r="B54" s="29">
        <v>2</v>
      </c>
      <c r="C54" s="187" t="s">
        <v>146</v>
      </c>
      <c r="D54" s="188">
        <v>0.5</v>
      </c>
      <c r="L54" s="270"/>
      <c r="M54" s="270"/>
    </row>
    <row r="55" spans="1:18" s="116" customFormat="1" x14ac:dyDescent="0.25">
      <c r="A55" s="27"/>
      <c r="B55" s="29">
        <v>3</v>
      </c>
      <c r="C55" s="187" t="s">
        <v>167</v>
      </c>
      <c r="D55" s="188">
        <f>(0.341+0.7)/2</f>
        <v>0.52049999999999996</v>
      </c>
      <c r="L55" s="270"/>
      <c r="M55" s="270"/>
    </row>
    <row r="56" spans="1:18" s="116" customFormat="1" x14ac:dyDescent="0.25">
      <c r="A56" s="27"/>
      <c r="B56" s="29">
        <v>4</v>
      </c>
      <c r="C56" s="187" t="s">
        <v>147</v>
      </c>
      <c r="D56" s="188">
        <v>0.3</v>
      </c>
      <c r="L56" s="271"/>
      <c r="M56" s="271"/>
    </row>
    <row r="57" spans="1:18" s="116" customFormat="1" x14ac:dyDescent="0.25">
      <c r="A57" s="27"/>
      <c r="B57" s="29">
        <v>5</v>
      </c>
      <c r="C57" s="187" t="s">
        <v>169</v>
      </c>
      <c r="D57" s="188">
        <v>0.29499999999999998</v>
      </c>
    </row>
    <row r="58" spans="1:18" s="116" customFormat="1" x14ac:dyDescent="0.25">
      <c r="A58" s="27"/>
      <c r="B58" s="29">
        <v>6</v>
      </c>
      <c r="C58" s="187" t="s">
        <v>148</v>
      </c>
      <c r="D58" s="188">
        <v>0.5</v>
      </c>
    </row>
    <row r="59" spans="1:18" s="116" customFormat="1" x14ac:dyDescent="0.25">
      <c r="A59" s="27"/>
      <c r="B59" s="29">
        <v>7</v>
      </c>
      <c r="C59" s="187" t="s">
        <v>170</v>
      </c>
      <c r="D59" s="188">
        <v>0.5</v>
      </c>
    </row>
    <row r="60" spans="1:18" s="116" customFormat="1" x14ac:dyDescent="0.25">
      <c r="A60" s="27"/>
      <c r="B60" s="130"/>
      <c r="C60" s="130"/>
      <c r="D60" s="189"/>
      <c r="E60" s="190"/>
    </row>
    <row r="61" spans="1:18" s="116" customFormat="1" x14ac:dyDescent="0.25">
      <c r="A61" s="27"/>
      <c r="B61" s="27"/>
      <c r="C61" s="27"/>
      <c r="D61" s="118"/>
    </row>
    <row r="62" spans="1:18" s="116" customFormat="1" x14ac:dyDescent="0.25">
      <c r="A62" s="27"/>
      <c r="B62" s="27"/>
      <c r="C62" s="27"/>
      <c r="D62" s="118"/>
    </row>
    <row r="63" spans="1:18" s="116" customFormat="1" x14ac:dyDescent="0.25">
      <c r="A63" s="27"/>
      <c r="B63" s="27"/>
      <c r="C63" s="27"/>
      <c r="D63" s="118"/>
    </row>
    <row r="64" spans="1:18" s="116" customFormat="1" x14ac:dyDescent="0.25">
      <c r="A64" s="27"/>
      <c r="B64" s="27"/>
      <c r="C64" s="27"/>
      <c r="D64" s="118"/>
    </row>
    <row r="65" spans="1:4" s="116" customFormat="1" x14ac:dyDescent="0.25">
      <c r="A65" s="27"/>
      <c r="B65" s="27"/>
      <c r="C65" s="27"/>
      <c r="D65" s="118"/>
    </row>
    <row r="66" spans="1:4" s="116" customFormat="1" x14ac:dyDescent="0.25">
      <c r="A66" s="27"/>
      <c r="B66" s="27"/>
      <c r="C66" s="27"/>
      <c r="D66" s="118"/>
    </row>
    <row r="67" spans="1:4" s="116" customFormat="1" x14ac:dyDescent="0.25">
      <c r="A67" s="27"/>
      <c r="B67" s="27"/>
      <c r="C67" s="27"/>
      <c r="D67" s="118"/>
    </row>
    <row r="68" spans="1:4" s="116" customFormat="1" x14ac:dyDescent="0.25">
      <c r="A68" s="27"/>
      <c r="B68" s="27"/>
      <c r="C68" s="27"/>
      <c r="D68" s="118"/>
    </row>
    <row r="69" spans="1:4" s="116" customFormat="1" x14ac:dyDescent="0.25">
      <c r="A69" s="27"/>
      <c r="B69" s="27"/>
      <c r="C69" s="27"/>
      <c r="D69" s="118"/>
    </row>
    <row r="70" spans="1:4" s="116" customFormat="1" x14ac:dyDescent="0.25">
      <c r="A70" s="27"/>
      <c r="B70" s="27"/>
      <c r="C70" s="27"/>
      <c r="D70" s="118"/>
    </row>
    <row r="71" spans="1:4" s="116" customFormat="1" x14ac:dyDescent="0.25">
      <c r="A71" s="27"/>
      <c r="B71" s="27"/>
      <c r="C71" s="27"/>
      <c r="D71" s="118"/>
    </row>
    <row r="72" spans="1:4" s="116" customFormat="1" x14ac:dyDescent="0.25">
      <c r="A72" s="27"/>
      <c r="B72" s="27"/>
      <c r="C72" s="27"/>
      <c r="D72" s="118"/>
    </row>
    <row r="73" spans="1:4" s="116" customFormat="1" x14ac:dyDescent="0.25">
      <c r="A73" s="27"/>
      <c r="B73" s="27"/>
      <c r="C73" s="27"/>
      <c r="D73" s="118"/>
    </row>
    <row r="74" spans="1:4" s="116" customFormat="1" x14ac:dyDescent="0.25">
      <c r="A74" s="27"/>
      <c r="B74" s="27"/>
      <c r="C74" s="27"/>
      <c r="D74" s="118"/>
    </row>
    <row r="75" spans="1:4" s="116" customFormat="1" x14ac:dyDescent="0.25">
      <c r="A75" s="27"/>
      <c r="B75" s="27"/>
      <c r="C75" s="27"/>
      <c r="D75" s="118"/>
    </row>
    <row r="76" spans="1:4" s="116" customFormat="1" x14ac:dyDescent="0.25">
      <c r="A76" s="27"/>
      <c r="B76" s="27"/>
      <c r="C76" s="27"/>
      <c r="D76" s="118"/>
    </row>
    <row r="77" spans="1:4" s="116" customFormat="1" x14ac:dyDescent="0.25">
      <c r="A77" s="27"/>
      <c r="B77" s="27"/>
      <c r="C77" s="27"/>
      <c r="D77" s="118"/>
    </row>
    <row r="78" spans="1:4" s="116" customFormat="1" x14ac:dyDescent="0.25">
      <c r="A78" s="27"/>
      <c r="B78" s="27"/>
      <c r="C78" s="27"/>
      <c r="D78" s="118"/>
    </row>
    <row r="79" spans="1:4" s="116" customFormat="1" x14ac:dyDescent="0.25">
      <c r="A79" s="27"/>
      <c r="B79" s="27"/>
      <c r="C79" s="27"/>
      <c r="D79" s="118"/>
    </row>
    <row r="80" spans="1:4" s="116" customFormat="1" x14ac:dyDescent="0.25">
      <c r="A80" s="27"/>
      <c r="B80" s="27"/>
      <c r="C80" s="27"/>
      <c r="D80" s="118"/>
    </row>
    <row r="81" spans="1:4" s="116" customFormat="1" x14ac:dyDescent="0.25">
      <c r="A81" s="27"/>
      <c r="B81" s="27"/>
      <c r="C81" s="27"/>
      <c r="D81" s="118"/>
    </row>
    <row r="82" spans="1:4" s="116" customFormat="1" x14ac:dyDescent="0.25">
      <c r="A82" s="27"/>
      <c r="B82" s="27"/>
      <c r="C82" s="27"/>
      <c r="D82" s="118"/>
    </row>
    <row r="83" spans="1:4" s="116" customFormat="1" x14ac:dyDescent="0.25">
      <c r="A83" s="27"/>
      <c r="B83" s="27"/>
      <c r="C83" s="27"/>
      <c r="D83" s="118"/>
    </row>
    <row r="84" spans="1:4" s="116" customFormat="1" x14ac:dyDescent="0.25">
      <c r="A84" s="27"/>
      <c r="B84" s="27"/>
      <c r="C84" s="27"/>
      <c r="D84" s="118"/>
    </row>
    <row r="85" spans="1:4" s="116" customFormat="1" x14ac:dyDescent="0.25">
      <c r="A85" s="27"/>
      <c r="B85" s="27"/>
      <c r="C85" s="27"/>
      <c r="D85" s="118"/>
    </row>
    <row r="86" spans="1:4" s="116" customFormat="1" x14ac:dyDescent="0.25">
      <c r="A86" s="27"/>
      <c r="B86" s="27"/>
      <c r="C86" s="27"/>
      <c r="D86" s="118"/>
    </row>
    <row r="87" spans="1:4" s="116" customFormat="1" x14ac:dyDescent="0.25">
      <c r="A87" s="27"/>
      <c r="B87" s="27"/>
      <c r="C87" s="27"/>
      <c r="D87" s="118"/>
    </row>
    <row r="88" spans="1:4" s="116" customFormat="1" x14ac:dyDescent="0.25">
      <c r="A88" s="27"/>
      <c r="B88" s="27"/>
      <c r="C88" s="27"/>
      <c r="D88" s="118"/>
    </row>
    <row r="89" spans="1:4" s="116" customFormat="1" x14ac:dyDescent="0.25">
      <c r="A89" s="27"/>
      <c r="B89" s="27"/>
      <c r="C89" s="27"/>
      <c r="D89" s="118"/>
    </row>
    <row r="90" spans="1:4" s="116" customFormat="1" x14ac:dyDescent="0.25">
      <c r="A90" s="27"/>
      <c r="B90" s="27"/>
      <c r="C90" s="27"/>
      <c r="D90" s="118"/>
    </row>
    <row r="91" spans="1:4" s="116" customFormat="1" x14ac:dyDescent="0.25">
      <c r="A91" s="27"/>
      <c r="B91" s="27"/>
      <c r="C91" s="27"/>
      <c r="D91" s="118"/>
    </row>
    <row r="92" spans="1:4" s="116" customFormat="1" x14ac:dyDescent="0.25">
      <c r="A92" s="27"/>
      <c r="B92" s="27"/>
      <c r="C92" s="27"/>
      <c r="D92" s="118"/>
    </row>
    <row r="93" spans="1:4" s="116" customFormat="1" x14ac:dyDescent="0.25">
      <c r="A93" s="27"/>
      <c r="B93" s="27"/>
      <c r="C93" s="27"/>
      <c r="D93" s="118"/>
    </row>
    <row r="94" spans="1:4" s="116" customFormat="1" x14ac:dyDescent="0.25">
      <c r="A94" s="27"/>
      <c r="B94" s="27"/>
      <c r="C94" s="27"/>
      <c r="D94" s="118"/>
    </row>
    <row r="95" spans="1:4" s="116" customFormat="1" x14ac:dyDescent="0.25">
      <c r="A95" s="27"/>
      <c r="B95" s="27"/>
      <c r="C95" s="27"/>
      <c r="D95" s="118"/>
    </row>
    <row r="96" spans="1:4" s="116" customFormat="1" x14ac:dyDescent="0.25">
      <c r="A96" s="27"/>
      <c r="B96" s="27"/>
      <c r="C96" s="27"/>
      <c r="D96" s="118"/>
    </row>
    <row r="97" spans="1:4" s="116" customFormat="1" x14ac:dyDescent="0.25">
      <c r="A97" s="27"/>
      <c r="B97" s="27"/>
      <c r="C97" s="27"/>
      <c r="D97" s="118"/>
    </row>
  </sheetData>
  <mergeCells count="7">
    <mergeCell ref="F25:G25"/>
    <mergeCell ref="H25:L25"/>
    <mergeCell ref="B7:B8"/>
    <mergeCell ref="C7:C8"/>
    <mergeCell ref="H24:L24"/>
    <mergeCell ref="J10:J22"/>
    <mergeCell ref="F24:G24"/>
  </mergeCells>
  <phoneticPr fontId="1" type="noConversion"/>
  <pageMargins left="0.2" right="0.2" top="0.75" bottom="0.75" header="0.3" footer="0.3"/>
  <pageSetup paperSize="9" scale="67" orientation="landscape" r:id="rId1"/>
  <headerFooter>
    <oddHeader>&amp;L&amp;"Aptos,Bold"&amp;F&amp;R&amp;"Aptos,Bold"&amp;A</oddHeader>
  </headerFooter>
  <rowBreaks count="1" manualBreakCount="1">
    <brk id="32" max="13" man="1"/>
  </rowBreaks>
  <colBreaks count="1" manualBreakCount="1">
    <brk id="16" max="1048575" man="1"/>
  </colBreaks>
  <ignoredErrors>
    <ignoredError sqref="D23 L23:M23 J23"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33CF-A608-4328-A3D5-331BC7572312}">
  <sheetPr>
    <tabColor rgb="FF00B050"/>
    <pageSetUpPr autoPageBreaks="0"/>
  </sheetPr>
  <dimension ref="B1:O1048538"/>
  <sheetViews>
    <sheetView showGridLines="0" zoomScaleNormal="100" workbookViewId="0">
      <selection activeCell="L41" sqref="L41"/>
    </sheetView>
  </sheetViews>
  <sheetFormatPr defaultColWidth="9.28515625" defaultRowHeight="13.5" x14ac:dyDescent="0.25"/>
  <cols>
    <col min="1" max="1" width="1.42578125" style="2" customWidth="1"/>
    <col min="2" max="2" width="6.7109375" style="1" customWidth="1"/>
    <col min="3" max="4" width="9.28515625" style="2"/>
    <col min="5" max="5" width="3.5703125" style="2" customWidth="1"/>
    <col min="6" max="6" width="11.7109375" style="64" customWidth="1"/>
    <col min="7" max="7" width="23.140625" style="64" bestFit="1" customWidth="1"/>
    <col min="8" max="9" width="11.42578125" style="2" customWidth="1"/>
    <col min="10" max="10" width="11.7109375" style="64" customWidth="1"/>
    <col min="11" max="11" width="14" style="64" customWidth="1"/>
    <col min="12" max="12" width="13.28515625" style="64" customWidth="1"/>
    <col min="13" max="13" width="11.140625" style="64" customWidth="1"/>
    <col min="14" max="14" width="18.85546875" style="336" customWidth="1"/>
    <col min="15" max="15" width="9.28515625" style="64"/>
    <col min="16" max="16384" width="9.28515625" style="2"/>
  </cols>
  <sheetData>
    <row r="1" spans="2:15" ht="18" customHeight="1" x14ac:dyDescent="0.25"/>
    <row r="2" spans="2:15" s="7" customFormat="1" ht="15" x14ac:dyDescent="0.25">
      <c r="B2" s="4" t="s">
        <v>172</v>
      </c>
      <c r="C2" s="5"/>
      <c r="D2" s="5"/>
      <c r="E2" s="5"/>
      <c r="F2" s="255"/>
      <c r="G2" s="120"/>
      <c r="J2" s="120"/>
      <c r="K2" s="120"/>
      <c r="L2" s="120"/>
      <c r="M2" s="120"/>
      <c r="N2" s="121"/>
      <c r="O2" s="120"/>
    </row>
    <row r="3" spans="2:15" s="7" customFormat="1" ht="19.899999999999999" customHeight="1" x14ac:dyDescent="0.25">
      <c r="B3" s="9" t="s">
        <v>191</v>
      </c>
      <c r="C3" s="10"/>
      <c r="D3" s="10"/>
      <c r="E3" s="10"/>
      <c r="F3" s="121"/>
      <c r="G3" s="121"/>
      <c r="H3" s="10"/>
      <c r="I3" s="10"/>
      <c r="J3" s="121"/>
      <c r="K3" s="121"/>
      <c r="L3" s="121"/>
      <c r="M3" s="121"/>
      <c r="N3" s="121"/>
      <c r="O3" s="120"/>
    </row>
    <row r="5" spans="2:15" s="123" customFormat="1" ht="15" x14ac:dyDescent="0.25">
      <c r="B5" s="122" t="s">
        <v>1</v>
      </c>
      <c r="C5" s="123" t="s">
        <v>201</v>
      </c>
      <c r="F5" s="124"/>
      <c r="G5" s="124"/>
      <c r="J5" s="124"/>
      <c r="K5" s="124"/>
      <c r="L5" s="124"/>
      <c r="M5" s="124"/>
      <c r="N5" s="121"/>
      <c r="O5" s="124"/>
    </row>
    <row r="6" spans="2:15" s="123" customFormat="1" ht="4.5" customHeight="1" thickBot="1" x14ac:dyDescent="0.3">
      <c r="B6" s="122"/>
      <c r="F6" s="124"/>
      <c r="G6" s="124"/>
      <c r="J6" s="124"/>
      <c r="K6" s="124"/>
      <c r="L6" s="124"/>
      <c r="M6" s="124"/>
      <c r="N6" s="121"/>
      <c r="O6" s="124"/>
    </row>
    <row r="7" spans="2:15" s="68" customFormat="1" x14ac:dyDescent="0.25">
      <c r="B7" s="497" t="s">
        <v>2</v>
      </c>
      <c r="C7" s="497" t="s">
        <v>176</v>
      </c>
      <c r="D7" s="497"/>
      <c r="E7" s="497"/>
      <c r="F7" s="497" t="s">
        <v>177</v>
      </c>
      <c r="G7" s="497" t="s">
        <v>4</v>
      </c>
      <c r="H7" s="497" t="s">
        <v>173</v>
      </c>
      <c r="I7" s="498" t="s">
        <v>178</v>
      </c>
      <c r="J7" s="491" t="s">
        <v>197</v>
      </c>
      <c r="K7" s="491" t="s">
        <v>203</v>
      </c>
      <c r="L7" s="491" t="s">
        <v>356</v>
      </c>
      <c r="M7" s="493" t="s">
        <v>527</v>
      </c>
      <c r="N7" s="495" t="s">
        <v>528</v>
      </c>
    </row>
    <row r="8" spans="2:15" s="68" customFormat="1" ht="85.5" customHeight="1" x14ac:dyDescent="0.25">
      <c r="B8" s="497"/>
      <c r="C8" s="497"/>
      <c r="D8" s="497"/>
      <c r="E8" s="497"/>
      <c r="F8" s="497"/>
      <c r="G8" s="497"/>
      <c r="H8" s="497"/>
      <c r="I8" s="498"/>
      <c r="J8" s="492"/>
      <c r="K8" s="492"/>
      <c r="L8" s="492"/>
      <c r="M8" s="494"/>
      <c r="N8" s="496"/>
    </row>
    <row r="9" spans="2:15" s="18" customFormat="1" ht="14.25" thickBot="1" x14ac:dyDescent="0.3">
      <c r="B9" s="229" t="s">
        <v>179</v>
      </c>
      <c r="C9" s="230" t="s">
        <v>180</v>
      </c>
      <c r="D9" s="231"/>
      <c r="E9" s="231"/>
      <c r="F9" s="232"/>
      <c r="G9" s="232"/>
      <c r="H9" s="231"/>
      <c r="I9" s="231"/>
      <c r="J9" s="232"/>
      <c r="K9" s="232"/>
      <c r="L9" s="232"/>
      <c r="M9" s="232"/>
      <c r="N9" s="337"/>
      <c r="O9" s="21"/>
    </row>
    <row r="10" spans="2:15" s="18" customFormat="1" ht="14.25" thickBot="1" x14ac:dyDescent="0.3">
      <c r="B10" s="236" t="s">
        <v>181</v>
      </c>
      <c r="C10" s="237" t="s">
        <v>253</v>
      </c>
      <c r="D10" s="237"/>
      <c r="E10" s="237"/>
      <c r="F10" s="238"/>
      <c r="G10" s="238"/>
      <c r="H10" s="237"/>
      <c r="I10" s="239"/>
      <c r="J10" s="240"/>
      <c r="K10" s="240"/>
      <c r="L10" s="240"/>
      <c r="M10" s="240"/>
      <c r="N10" s="338"/>
      <c r="O10" s="21"/>
    </row>
    <row r="11" spans="2:15" ht="54" x14ac:dyDescent="0.25">
      <c r="B11" s="225">
        <v>1</v>
      </c>
      <c r="C11" s="464" t="s">
        <v>194</v>
      </c>
      <c r="D11" s="464"/>
      <c r="E11" s="464"/>
      <c r="F11" s="28" t="s">
        <v>355</v>
      </c>
      <c r="G11" s="28" t="s">
        <v>350</v>
      </c>
      <c r="H11" s="225" t="s">
        <v>183</v>
      </c>
      <c r="I11" s="233">
        <v>1100</v>
      </c>
      <c r="J11" s="234" t="s">
        <v>263</v>
      </c>
      <c r="K11" s="235" t="s">
        <v>204</v>
      </c>
      <c r="L11" s="235">
        <f>2*52</f>
        <v>104</v>
      </c>
      <c r="M11" s="339" t="s">
        <v>530</v>
      </c>
      <c r="N11" s="340" t="s">
        <v>531</v>
      </c>
    </row>
    <row r="12" spans="2:15" ht="54" x14ac:dyDescent="0.25">
      <c r="B12" s="29">
        <v>2</v>
      </c>
      <c r="C12" s="486" t="s">
        <v>195</v>
      </c>
      <c r="D12" s="486"/>
      <c r="E12" s="486"/>
      <c r="F12" s="28" t="s">
        <v>355</v>
      </c>
      <c r="G12" s="24" t="s">
        <v>350</v>
      </c>
      <c r="H12" s="29" t="s">
        <v>183</v>
      </c>
      <c r="I12" s="125">
        <v>1100</v>
      </c>
      <c r="J12" s="221" t="s">
        <v>263</v>
      </c>
      <c r="K12" s="126" t="s">
        <v>204</v>
      </c>
      <c r="L12" s="126">
        <f>L11</f>
        <v>104</v>
      </c>
      <c r="M12" s="341" t="s">
        <v>530</v>
      </c>
      <c r="N12" s="342" t="str">
        <f>N11</f>
        <v>SSCT CRISTEȘTI - operatorul Zonei 6 în baza tarifului de transfer reciclabile</v>
      </c>
    </row>
    <row r="13" spans="2:15" ht="54" x14ac:dyDescent="0.25">
      <c r="B13" s="29">
        <v>3</v>
      </c>
      <c r="C13" s="486" t="s">
        <v>145</v>
      </c>
      <c r="D13" s="486"/>
      <c r="E13" s="486"/>
      <c r="F13" s="28" t="s">
        <v>355</v>
      </c>
      <c r="G13" s="24" t="s">
        <v>350</v>
      </c>
      <c r="H13" s="29" t="s">
        <v>183</v>
      </c>
      <c r="I13" s="125">
        <v>1100</v>
      </c>
      <c r="J13" s="126" t="s">
        <v>198</v>
      </c>
      <c r="K13" s="126" t="s">
        <v>204</v>
      </c>
      <c r="L13" s="126">
        <v>52</v>
      </c>
      <c r="M13" s="341" t="s">
        <v>530</v>
      </c>
      <c r="N13" s="342" t="s">
        <v>597</v>
      </c>
    </row>
    <row r="14" spans="2:15" ht="41.25" thickBot="1" x14ac:dyDescent="0.3">
      <c r="B14" s="224">
        <v>4</v>
      </c>
      <c r="C14" s="462" t="s">
        <v>351</v>
      </c>
      <c r="D14" s="462"/>
      <c r="E14" s="462"/>
      <c r="F14" s="22" t="s">
        <v>354</v>
      </c>
      <c r="G14" s="22" t="s">
        <v>350</v>
      </c>
      <c r="H14" s="224" t="s">
        <v>183</v>
      </c>
      <c r="I14" s="241">
        <v>1100</v>
      </c>
      <c r="J14" s="242" t="s">
        <v>529</v>
      </c>
      <c r="K14" s="242" t="s">
        <v>204</v>
      </c>
      <c r="L14" s="242">
        <f>3*52</f>
        <v>156</v>
      </c>
      <c r="M14" s="343" t="s">
        <v>530</v>
      </c>
      <c r="N14" s="344" t="s">
        <v>532</v>
      </c>
    </row>
    <row r="15" spans="2:15" s="18" customFormat="1" ht="14.25" thickBot="1" x14ac:dyDescent="0.3">
      <c r="B15" s="236" t="s">
        <v>184</v>
      </c>
      <c r="C15" s="237" t="s">
        <v>193</v>
      </c>
      <c r="D15" s="237"/>
      <c r="E15" s="237"/>
      <c r="F15" s="238"/>
      <c r="G15" s="238"/>
      <c r="H15" s="237"/>
      <c r="I15" s="239"/>
      <c r="J15" s="240"/>
      <c r="K15" s="240"/>
      <c r="L15" s="240"/>
      <c r="M15" s="240"/>
      <c r="N15" s="338"/>
      <c r="O15" s="21"/>
    </row>
    <row r="16" spans="2:15" ht="54" x14ac:dyDescent="0.25">
      <c r="B16" s="225">
        <v>1</v>
      </c>
      <c r="C16" s="464" t="s">
        <v>194</v>
      </c>
      <c r="D16" s="464"/>
      <c r="E16" s="464"/>
      <c r="F16" s="28" t="s">
        <v>355</v>
      </c>
      <c r="G16" s="243" t="s">
        <v>185</v>
      </c>
      <c r="H16" s="244" t="s">
        <v>352</v>
      </c>
      <c r="I16" s="245">
        <v>120</v>
      </c>
      <c r="J16" s="235" t="s">
        <v>199</v>
      </c>
      <c r="K16" s="235" t="s">
        <v>204</v>
      </c>
      <c r="L16" s="235">
        <v>12</v>
      </c>
      <c r="M16" s="339" t="s">
        <v>530</v>
      </c>
      <c r="N16" s="340" t="str">
        <f>N11</f>
        <v>SSCT CRISTEȘTI - operatorul Zonei 6 în baza tarifului de transfer reciclabile</v>
      </c>
    </row>
    <row r="17" spans="2:15" ht="54" x14ac:dyDescent="0.25">
      <c r="B17" s="29">
        <v>2</v>
      </c>
      <c r="C17" s="486" t="s">
        <v>195</v>
      </c>
      <c r="D17" s="486"/>
      <c r="E17" s="486"/>
      <c r="F17" s="24" t="s">
        <v>355</v>
      </c>
      <c r="G17" s="227" t="s">
        <v>185</v>
      </c>
      <c r="H17" s="228" t="s">
        <v>352</v>
      </c>
      <c r="I17" s="127">
        <v>120</v>
      </c>
      <c r="J17" s="126" t="s">
        <v>200</v>
      </c>
      <c r="K17" s="126" t="s">
        <v>204</v>
      </c>
      <c r="L17" s="126">
        <v>24</v>
      </c>
      <c r="M17" s="341" t="s">
        <v>530</v>
      </c>
      <c r="N17" s="342" t="str">
        <f>N11</f>
        <v>SSCT CRISTEȘTI - operatorul Zonei 6 în baza tarifului de transfer reciclabile</v>
      </c>
    </row>
    <row r="18" spans="2:15" ht="54" x14ac:dyDescent="0.25">
      <c r="B18" s="29">
        <v>3</v>
      </c>
      <c r="C18" s="486" t="s">
        <v>145</v>
      </c>
      <c r="D18" s="486"/>
      <c r="E18" s="486"/>
      <c r="F18" s="24" t="s">
        <v>355</v>
      </c>
      <c r="G18" s="227" t="s">
        <v>185</v>
      </c>
      <c r="H18" s="228" t="s">
        <v>352</v>
      </c>
      <c r="I18" s="127">
        <v>60</v>
      </c>
      <c r="J18" s="128" t="s">
        <v>199</v>
      </c>
      <c r="K18" s="126" t="s">
        <v>204</v>
      </c>
      <c r="L18" s="126">
        <v>12</v>
      </c>
      <c r="M18" s="341" t="s">
        <v>530</v>
      </c>
      <c r="N18" s="342" t="s">
        <v>597</v>
      </c>
    </row>
    <row r="19" spans="2:15" ht="40.5" x14ac:dyDescent="0.25">
      <c r="B19" s="29">
        <v>4</v>
      </c>
      <c r="C19" s="486" t="s">
        <v>351</v>
      </c>
      <c r="D19" s="486"/>
      <c r="E19" s="486"/>
      <c r="F19" s="24" t="s">
        <v>354</v>
      </c>
      <c r="G19" s="227" t="s">
        <v>185</v>
      </c>
      <c r="H19" s="228" t="s">
        <v>196</v>
      </c>
      <c r="I19" s="127" t="s">
        <v>353</v>
      </c>
      <c r="J19" s="126" t="s">
        <v>198</v>
      </c>
      <c r="K19" s="126" t="s">
        <v>204</v>
      </c>
      <c r="L19" s="126">
        <v>52</v>
      </c>
      <c r="M19" s="341" t="s">
        <v>530</v>
      </c>
      <c r="N19" s="345" t="str">
        <f>N14</f>
        <v>TMB SÎNPAUL - operatorul DDN direct din STZ 6</v>
      </c>
    </row>
    <row r="20" spans="2:15" s="18" customFormat="1" ht="14.25" thickBot="1" x14ac:dyDescent="0.3">
      <c r="B20" s="246" t="s">
        <v>186</v>
      </c>
      <c r="C20" s="247" t="s">
        <v>187</v>
      </c>
      <c r="D20" s="248"/>
      <c r="E20" s="248"/>
      <c r="F20" s="249"/>
      <c r="G20" s="249"/>
      <c r="H20" s="248"/>
      <c r="I20" s="248"/>
      <c r="J20" s="249"/>
      <c r="K20" s="249"/>
      <c r="L20" s="249"/>
      <c r="M20" s="249"/>
      <c r="N20" s="346"/>
      <c r="O20" s="21"/>
    </row>
    <row r="21" spans="2:15" s="18" customFormat="1" ht="14.25" thickBot="1" x14ac:dyDescent="0.3">
      <c r="B21" s="250" t="s">
        <v>188</v>
      </c>
      <c r="C21" s="251" t="s">
        <v>192</v>
      </c>
      <c r="D21" s="251"/>
      <c r="E21" s="251"/>
      <c r="F21" s="252"/>
      <c r="G21" s="252"/>
      <c r="H21" s="251"/>
      <c r="I21" s="253"/>
      <c r="J21" s="254"/>
      <c r="K21" s="254"/>
      <c r="L21" s="254"/>
      <c r="M21" s="254"/>
      <c r="N21" s="347"/>
      <c r="O21" s="21"/>
    </row>
    <row r="22" spans="2:15" ht="54" x14ac:dyDescent="0.25">
      <c r="B22" s="225">
        <v>1</v>
      </c>
      <c r="C22" s="464" t="s">
        <v>194</v>
      </c>
      <c r="D22" s="464"/>
      <c r="E22" s="464"/>
      <c r="F22" s="28" t="s">
        <v>355</v>
      </c>
      <c r="G22" s="28" t="s">
        <v>182</v>
      </c>
      <c r="H22" s="225" t="s">
        <v>183</v>
      </c>
      <c r="I22" s="233">
        <v>1100</v>
      </c>
      <c r="J22" s="235" t="s">
        <v>199</v>
      </c>
      <c r="K22" s="235" t="s">
        <v>204</v>
      </c>
      <c r="L22" s="235">
        <v>12</v>
      </c>
      <c r="M22" s="339" t="s">
        <v>530</v>
      </c>
      <c r="N22" s="340" t="str">
        <f>N11</f>
        <v>SSCT CRISTEȘTI - operatorul Zonei 6 în baza tarifului de transfer reciclabile</v>
      </c>
    </row>
    <row r="23" spans="2:15" ht="54" x14ac:dyDescent="0.25">
      <c r="B23" s="29">
        <v>2</v>
      </c>
      <c r="C23" s="486" t="s">
        <v>195</v>
      </c>
      <c r="D23" s="486"/>
      <c r="E23" s="486"/>
      <c r="F23" s="24" t="s">
        <v>355</v>
      </c>
      <c r="G23" s="24" t="s">
        <v>182</v>
      </c>
      <c r="H23" s="29" t="s">
        <v>183</v>
      </c>
      <c r="I23" s="125">
        <v>1100</v>
      </c>
      <c r="J23" s="126" t="s">
        <v>200</v>
      </c>
      <c r="K23" s="126" t="s">
        <v>204</v>
      </c>
      <c r="L23" s="126">
        <v>24</v>
      </c>
      <c r="M23" s="341" t="s">
        <v>530</v>
      </c>
      <c r="N23" s="342" t="str">
        <f>N11</f>
        <v>SSCT CRISTEȘTI - operatorul Zonei 6 în baza tarifului de transfer reciclabile</v>
      </c>
    </row>
    <row r="24" spans="2:15" ht="54" x14ac:dyDescent="0.25">
      <c r="B24" s="29">
        <v>3</v>
      </c>
      <c r="C24" s="486" t="s">
        <v>145</v>
      </c>
      <c r="D24" s="486"/>
      <c r="E24" s="486"/>
      <c r="F24" s="24" t="s">
        <v>355</v>
      </c>
      <c r="G24" s="24" t="s">
        <v>182</v>
      </c>
      <c r="H24" s="29" t="s">
        <v>183</v>
      </c>
      <c r="I24" s="125">
        <v>1100</v>
      </c>
      <c r="J24" s="128" t="s">
        <v>199</v>
      </c>
      <c r="K24" s="128" t="s">
        <v>204</v>
      </c>
      <c r="L24" s="126">
        <v>12</v>
      </c>
      <c r="M24" s="341" t="s">
        <v>530</v>
      </c>
      <c r="N24" s="342" t="s">
        <v>597</v>
      </c>
    </row>
    <row r="25" spans="2:15" ht="41.25" thickBot="1" x14ac:dyDescent="0.3">
      <c r="B25" s="224">
        <v>4</v>
      </c>
      <c r="C25" s="462" t="s">
        <v>351</v>
      </c>
      <c r="D25" s="462"/>
      <c r="E25" s="462"/>
      <c r="F25" s="22" t="s">
        <v>354</v>
      </c>
      <c r="G25" s="22" t="s">
        <v>182</v>
      </c>
      <c r="H25" s="224" t="s">
        <v>183</v>
      </c>
      <c r="I25" s="241">
        <v>1100</v>
      </c>
      <c r="J25" s="242" t="s">
        <v>198</v>
      </c>
      <c r="K25" s="242" t="s">
        <v>204</v>
      </c>
      <c r="L25" s="242">
        <v>52</v>
      </c>
      <c r="M25" s="343" t="s">
        <v>530</v>
      </c>
      <c r="N25" s="344" t="str">
        <f>N14</f>
        <v>TMB SÎNPAUL - operatorul DDN direct din STZ 6</v>
      </c>
    </row>
    <row r="26" spans="2:15" s="18" customFormat="1" ht="14.25" thickBot="1" x14ac:dyDescent="0.3">
      <c r="B26" s="250" t="s">
        <v>189</v>
      </c>
      <c r="C26" s="251" t="s">
        <v>193</v>
      </c>
      <c r="D26" s="251"/>
      <c r="E26" s="251"/>
      <c r="F26" s="252"/>
      <c r="G26" s="252"/>
      <c r="H26" s="251"/>
      <c r="I26" s="253"/>
      <c r="J26" s="254"/>
      <c r="K26" s="254"/>
      <c r="L26" s="254"/>
      <c r="M26" s="254"/>
      <c r="N26" s="347"/>
      <c r="O26" s="21"/>
    </row>
    <row r="27" spans="2:15" ht="54" x14ac:dyDescent="0.25">
      <c r="B27" s="225">
        <v>1</v>
      </c>
      <c r="C27" s="464" t="s">
        <v>194</v>
      </c>
      <c r="D27" s="464"/>
      <c r="E27" s="464"/>
      <c r="F27" s="28" t="s">
        <v>355</v>
      </c>
      <c r="G27" s="243" t="s">
        <v>185</v>
      </c>
      <c r="H27" s="244" t="s">
        <v>352</v>
      </c>
      <c r="I27" s="245">
        <v>120</v>
      </c>
      <c r="J27" s="235" t="s">
        <v>199</v>
      </c>
      <c r="K27" s="235" t="s">
        <v>204</v>
      </c>
      <c r="L27" s="235">
        <v>12</v>
      </c>
      <c r="M27" s="339" t="s">
        <v>530</v>
      </c>
      <c r="N27" s="340" t="str">
        <f>N11</f>
        <v>SSCT CRISTEȘTI - operatorul Zonei 6 în baza tarifului de transfer reciclabile</v>
      </c>
    </row>
    <row r="28" spans="2:15" ht="54" x14ac:dyDescent="0.25">
      <c r="B28" s="29">
        <v>2</v>
      </c>
      <c r="C28" s="486" t="s">
        <v>195</v>
      </c>
      <c r="D28" s="486"/>
      <c r="E28" s="486"/>
      <c r="F28" s="24" t="s">
        <v>355</v>
      </c>
      <c r="G28" s="227" t="s">
        <v>185</v>
      </c>
      <c r="H28" s="228" t="s">
        <v>352</v>
      </c>
      <c r="I28" s="127">
        <v>120</v>
      </c>
      <c r="J28" s="126" t="s">
        <v>200</v>
      </c>
      <c r="K28" s="126" t="s">
        <v>204</v>
      </c>
      <c r="L28" s="126">
        <v>24</v>
      </c>
      <c r="M28" s="341" t="s">
        <v>530</v>
      </c>
      <c r="N28" s="342" t="str">
        <f>N11</f>
        <v>SSCT CRISTEȘTI - operatorul Zonei 6 în baza tarifului de transfer reciclabile</v>
      </c>
    </row>
    <row r="29" spans="2:15" ht="54" x14ac:dyDescent="0.25">
      <c r="B29" s="29">
        <v>3</v>
      </c>
      <c r="C29" s="486" t="s">
        <v>145</v>
      </c>
      <c r="D29" s="486"/>
      <c r="E29" s="486"/>
      <c r="F29" s="24" t="s">
        <v>355</v>
      </c>
      <c r="G29" s="227" t="s">
        <v>185</v>
      </c>
      <c r="H29" s="228" t="s">
        <v>352</v>
      </c>
      <c r="I29" s="127">
        <v>60</v>
      </c>
      <c r="J29" s="128" t="s">
        <v>199</v>
      </c>
      <c r="K29" s="128" t="s">
        <v>204</v>
      </c>
      <c r="L29" s="126">
        <v>12</v>
      </c>
      <c r="M29" s="341" t="s">
        <v>530</v>
      </c>
      <c r="N29" s="342" t="str">
        <f>N11</f>
        <v>SSCT CRISTEȘTI - operatorul Zonei 6 în baza tarifului de transfer reciclabile</v>
      </c>
    </row>
    <row r="30" spans="2:15" ht="41.25" thickBot="1" x14ac:dyDescent="0.3">
      <c r="B30" s="29">
        <v>4</v>
      </c>
      <c r="C30" s="486" t="s">
        <v>351</v>
      </c>
      <c r="D30" s="486"/>
      <c r="E30" s="486"/>
      <c r="F30" s="24" t="s">
        <v>354</v>
      </c>
      <c r="G30" s="227" t="s">
        <v>185</v>
      </c>
      <c r="H30" s="228" t="s">
        <v>196</v>
      </c>
      <c r="I30" s="127">
        <v>60</v>
      </c>
      <c r="J30" s="126" t="s">
        <v>198</v>
      </c>
      <c r="K30" s="126" t="s">
        <v>204</v>
      </c>
      <c r="L30" s="126">
        <v>52</v>
      </c>
      <c r="M30" s="341" t="s">
        <v>530</v>
      </c>
      <c r="N30" s="348" t="str">
        <f>N14</f>
        <v>TMB SÎNPAUL - operatorul DDN direct din STZ 6</v>
      </c>
    </row>
    <row r="31" spans="2:15" ht="1.9" customHeight="1" x14ac:dyDescent="0.25"/>
    <row r="32" spans="2:15" ht="6.6" customHeight="1" x14ac:dyDescent="0.25"/>
    <row r="33" spans="2:15" x14ac:dyDescent="0.25">
      <c r="B33" s="42" t="s">
        <v>606</v>
      </c>
      <c r="C33" s="383" t="s">
        <v>607</v>
      </c>
    </row>
    <row r="34" spans="2:15" x14ac:dyDescent="0.25">
      <c r="B34" s="32" t="s">
        <v>605</v>
      </c>
    </row>
    <row r="35" spans="2:15" x14ac:dyDescent="0.25">
      <c r="B35" s="32" t="s">
        <v>612</v>
      </c>
    </row>
    <row r="36" spans="2:15" x14ac:dyDescent="0.25">
      <c r="B36" s="32" t="s">
        <v>613</v>
      </c>
    </row>
    <row r="37" spans="2:15" ht="13.15" customHeight="1" x14ac:dyDescent="0.25"/>
    <row r="38" spans="2:15" s="123" customFormat="1" ht="15" x14ac:dyDescent="0.25">
      <c r="B38" s="122" t="s">
        <v>26</v>
      </c>
      <c r="C38" s="123" t="s">
        <v>202</v>
      </c>
      <c r="F38" s="124"/>
      <c r="G38" s="124"/>
      <c r="J38" s="124"/>
      <c r="K38" s="124"/>
      <c r="L38" s="124"/>
      <c r="M38" s="124"/>
      <c r="N38" s="121"/>
      <c r="O38" s="124"/>
    </row>
    <row r="39" spans="2:15" s="123" customFormat="1" ht="4.5" customHeight="1" x14ac:dyDescent="0.25">
      <c r="B39" s="122"/>
      <c r="F39" s="124"/>
      <c r="G39" s="124"/>
      <c r="J39" s="124"/>
      <c r="K39" s="124"/>
      <c r="L39" s="124"/>
      <c r="M39" s="124"/>
      <c r="N39" s="121"/>
      <c r="O39" s="124"/>
    </row>
    <row r="40" spans="2:15" x14ac:dyDescent="0.25">
      <c r="B40" s="487" t="s">
        <v>264</v>
      </c>
      <c r="C40" s="487"/>
      <c r="D40" s="487"/>
      <c r="E40" s="487"/>
      <c r="F40" s="487"/>
      <c r="G40" s="487"/>
      <c r="H40" s="487"/>
      <c r="I40" s="487"/>
      <c r="J40" s="487"/>
      <c r="K40" s="487"/>
      <c r="L40" s="487"/>
      <c r="M40" s="487"/>
      <c r="N40" s="487"/>
    </row>
    <row r="41" spans="2:15" x14ac:dyDescent="0.25">
      <c r="B41" s="130"/>
      <c r="C41" s="130"/>
      <c r="D41" s="130"/>
      <c r="E41" s="130"/>
      <c r="F41" s="26"/>
      <c r="G41" s="26"/>
      <c r="H41" s="130"/>
      <c r="I41" s="130"/>
      <c r="J41" s="130"/>
      <c r="K41" s="130"/>
      <c r="L41" s="130"/>
      <c r="M41" s="130"/>
      <c r="N41" s="349"/>
    </row>
    <row r="42" spans="2:15" x14ac:dyDescent="0.25">
      <c r="B42" s="488" t="s">
        <v>205</v>
      </c>
      <c r="C42" s="489"/>
      <c r="D42" s="489"/>
      <c r="E42" s="489"/>
      <c r="F42" s="489"/>
      <c r="G42" s="489"/>
      <c r="H42" s="489"/>
      <c r="I42" s="489"/>
    </row>
    <row r="43" spans="2:15" ht="201" customHeight="1" x14ac:dyDescent="0.25">
      <c r="B43" s="485" t="s">
        <v>206</v>
      </c>
      <c r="C43" s="490"/>
      <c r="D43" s="490"/>
      <c r="E43" s="490"/>
      <c r="F43" s="490"/>
      <c r="G43" s="490"/>
      <c r="H43" s="490"/>
      <c r="I43" s="490"/>
    </row>
    <row r="44" spans="2:15" ht="39.75" customHeight="1" x14ac:dyDescent="0.25">
      <c r="B44" s="485" t="s">
        <v>207</v>
      </c>
      <c r="C44" s="485"/>
      <c r="D44" s="485"/>
      <c r="E44" s="485"/>
      <c r="F44" s="485"/>
      <c r="G44" s="485"/>
      <c r="H44" s="485"/>
      <c r="I44" s="485"/>
    </row>
    <row r="45" spans="2:15" ht="62.65" customHeight="1" x14ac:dyDescent="0.25">
      <c r="B45" s="485" t="s">
        <v>208</v>
      </c>
      <c r="C45" s="485"/>
      <c r="D45" s="485"/>
      <c r="E45" s="485"/>
      <c r="F45" s="485"/>
      <c r="G45" s="485"/>
      <c r="H45" s="485"/>
      <c r="I45" s="485"/>
    </row>
    <row r="46" spans="2:15" ht="63" customHeight="1" x14ac:dyDescent="0.25">
      <c r="B46" s="485" t="s">
        <v>357</v>
      </c>
      <c r="C46" s="485"/>
      <c r="D46" s="485"/>
      <c r="E46" s="485"/>
      <c r="F46" s="485"/>
      <c r="G46" s="485"/>
      <c r="H46" s="485"/>
      <c r="I46" s="485"/>
    </row>
    <row r="47" spans="2:15" ht="64.5" customHeight="1" x14ac:dyDescent="0.25">
      <c r="B47" s="485" t="s">
        <v>358</v>
      </c>
      <c r="C47" s="485"/>
      <c r="D47" s="485"/>
      <c r="E47" s="485"/>
      <c r="F47" s="485"/>
      <c r="G47" s="485"/>
      <c r="H47" s="485"/>
      <c r="I47" s="485"/>
    </row>
    <row r="49" spans="2:15" s="123" customFormat="1" ht="15" x14ac:dyDescent="0.25">
      <c r="B49" s="122" t="s">
        <v>31</v>
      </c>
      <c r="C49" s="123" t="s">
        <v>556</v>
      </c>
      <c r="F49" s="124"/>
      <c r="G49" s="124"/>
      <c r="J49" s="124"/>
      <c r="K49" s="124"/>
      <c r="L49" s="124"/>
      <c r="M49" s="124"/>
      <c r="N49" s="124"/>
    </row>
    <row r="50" spans="2:15" s="123" customFormat="1" ht="4.5" customHeight="1" x14ac:dyDescent="0.25">
      <c r="B50" s="122"/>
      <c r="F50" s="124"/>
      <c r="G50" s="124"/>
      <c r="J50" s="124"/>
      <c r="K50" s="124"/>
      <c r="L50" s="124"/>
      <c r="M50" s="124"/>
      <c r="N50" s="124"/>
    </row>
    <row r="51" spans="2:15" s="68" customFormat="1" ht="81" x14ac:dyDescent="0.25">
      <c r="B51" s="355" t="s">
        <v>2</v>
      </c>
      <c r="C51" s="499" t="s">
        <v>176</v>
      </c>
      <c r="D51" s="500"/>
      <c r="E51" s="501"/>
      <c r="F51" s="356" t="s">
        <v>177</v>
      </c>
      <c r="G51" s="357" t="s">
        <v>4</v>
      </c>
      <c r="H51" s="357" t="s">
        <v>173</v>
      </c>
      <c r="I51" s="358" t="s">
        <v>178</v>
      </c>
      <c r="J51" s="355" t="s">
        <v>197</v>
      </c>
      <c r="K51" s="355" t="s">
        <v>557</v>
      </c>
      <c r="L51" s="355" t="s">
        <v>558</v>
      </c>
    </row>
    <row r="52" spans="2:15" s="18" customFormat="1" x14ac:dyDescent="0.25">
      <c r="B52" s="359" t="s">
        <v>179</v>
      </c>
      <c r="C52" s="360" t="s">
        <v>180</v>
      </c>
      <c r="D52" s="361"/>
      <c r="E52" s="362"/>
      <c r="F52" s="363"/>
      <c r="G52" s="363"/>
      <c r="H52" s="360"/>
      <c r="I52" s="360"/>
      <c r="J52" s="363"/>
      <c r="K52" s="363"/>
      <c r="L52" s="363"/>
      <c r="M52" s="21"/>
      <c r="N52" s="21"/>
    </row>
    <row r="53" spans="2:15" ht="66" customHeight="1" x14ac:dyDescent="0.25">
      <c r="B53" s="100">
        <v>1</v>
      </c>
      <c r="C53" s="458" t="s">
        <v>559</v>
      </c>
      <c r="D53" s="458"/>
      <c r="E53" s="458"/>
      <c r="F53" s="235" t="s">
        <v>560</v>
      </c>
      <c r="G53" s="126" t="s">
        <v>561</v>
      </c>
      <c r="H53" s="126" t="s">
        <v>562</v>
      </c>
      <c r="I53" s="100">
        <v>1100</v>
      </c>
      <c r="J53" s="100" t="s">
        <v>563</v>
      </c>
      <c r="K53" s="100">
        <v>4</v>
      </c>
      <c r="L53" s="364" t="s">
        <v>564</v>
      </c>
      <c r="M53" s="2"/>
      <c r="N53" s="119"/>
      <c r="O53" s="2"/>
    </row>
    <row r="54" spans="2:15" ht="61.5" customHeight="1" x14ac:dyDescent="0.25">
      <c r="B54" s="100">
        <v>2</v>
      </c>
      <c r="C54" s="502" t="s">
        <v>565</v>
      </c>
      <c r="D54" s="502"/>
      <c r="E54" s="502"/>
      <c r="F54" s="126" t="s">
        <v>560</v>
      </c>
      <c r="G54" s="126" t="s">
        <v>561</v>
      </c>
      <c r="H54" s="126" t="s">
        <v>562</v>
      </c>
      <c r="I54" s="100">
        <v>1100</v>
      </c>
      <c r="J54" s="100" t="s">
        <v>563</v>
      </c>
      <c r="K54" s="100">
        <v>4</v>
      </c>
      <c r="L54" s="364" t="s">
        <v>564</v>
      </c>
      <c r="M54" s="119"/>
      <c r="N54" s="64"/>
      <c r="O54" s="2"/>
    </row>
    <row r="55" spans="2:15" ht="117" customHeight="1" x14ac:dyDescent="0.25">
      <c r="B55" s="365">
        <v>3</v>
      </c>
      <c r="C55" s="503" t="s">
        <v>566</v>
      </c>
      <c r="D55" s="503"/>
      <c r="E55" s="503"/>
      <c r="F55" s="366" t="s">
        <v>560</v>
      </c>
      <c r="G55" s="366" t="s">
        <v>567</v>
      </c>
      <c r="H55" s="366" t="s">
        <v>562</v>
      </c>
      <c r="I55" s="366" t="s">
        <v>568</v>
      </c>
      <c r="J55" s="366" t="s">
        <v>569</v>
      </c>
      <c r="K55" s="366">
        <v>4</v>
      </c>
      <c r="L55" s="366" t="s">
        <v>570</v>
      </c>
      <c r="M55" s="119"/>
      <c r="N55" s="64"/>
      <c r="O55" s="2"/>
    </row>
    <row r="56" spans="2:15" ht="120.6" customHeight="1" x14ac:dyDescent="0.25">
      <c r="B56" s="365">
        <v>4</v>
      </c>
      <c r="C56" s="503" t="s">
        <v>571</v>
      </c>
      <c r="D56" s="503"/>
      <c r="E56" s="503"/>
      <c r="F56" s="366" t="s">
        <v>560</v>
      </c>
      <c r="G56" s="366" t="s">
        <v>567</v>
      </c>
      <c r="H56" s="366" t="s">
        <v>562</v>
      </c>
      <c r="I56" s="366" t="s">
        <v>568</v>
      </c>
      <c r="J56" s="366" t="s">
        <v>569</v>
      </c>
      <c r="K56" s="366">
        <v>4</v>
      </c>
      <c r="L56" s="366" t="s">
        <v>570</v>
      </c>
      <c r="M56" s="119"/>
      <c r="N56" s="64"/>
      <c r="O56" s="2"/>
    </row>
    <row r="57" spans="2:15" ht="135" customHeight="1" x14ac:dyDescent="0.25">
      <c r="B57" s="365">
        <v>5</v>
      </c>
      <c r="C57" s="503" t="s">
        <v>572</v>
      </c>
      <c r="D57" s="503"/>
      <c r="E57" s="503"/>
      <c r="F57" s="366" t="s">
        <v>560</v>
      </c>
      <c r="G57" s="366" t="s">
        <v>573</v>
      </c>
      <c r="H57" s="366" t="s">
        <v>574</v>
      </c>
      <c r="I57" s="366" t="s">
        <v>27</v>
      </c>
      <c r="J57" s="366" t="s">
        <v>575</v>
      </c>
      <c r="K57" s="366" t="s">
        <v>27</v>
      </c>
      <c r="L57" s="366" t="s">
        <v>576</v>
      </c>
      <c r="M57" s="119"/>
      <c r="N57" s="64"/>
      <c r="O57" s="2"/>
    </row>
    <row r="58" spans="2:15" ht="54" x14ac:dyDescent="0.25">
      <c r="B58" s="365">
        <v>6</v>
      </c>
      <c r="C58" s="503" t="s">
        <v>577</v>
      </c>
      <c r="D58" s="503"/>
      <c r="E58" s="503"/>
      <c r="F58" s="366" t="s">
        <v>560</v>
      </c>
      <c r="G58" s="366" t="s">
        <v>578</v>
      </c>
      <c r="H58" s="366" t="s">
        <v>183</v>
      </c>
      <c r="I58" s="366" t="s">
        <v>27</v>
      </c>
      <c r="J58" s="366" t="s">
        <v>579</v>
      </c>
      <c r="K58" s="366" t="s">
        <v>27</v>
      </c>
      <c r="L58" s="366" t="s">
        <v>580</v>
      </c>
      <c r="M58" s="119"/>
      <c r="N58" s="64"/>
      <c r="O58" s="2"/>
    </row>
    <row r="59" spans="2:15" ht="67.5" x14ac:dyDescent="0.25">
      <c r="B59" s="365">
        <v>7</v>
      </c>
      <c r="C59" s="503" t="s">
        <v>581</v>
      </c>
      <c r="D59" s="503"/>
      <c r="E59" s="503"/>
      <c r="F59" s="366" t="s">
        <v>560</v>
      </c>
      <c r="G59" s="366" t="s">
        <v>578</v>
      </c>
      <c r="H59" s="366" t="s">
        <v>183</v>
      </c>
      <c r="I59" s="366" t="s">
        <v>27</v>
      </c>
      <c r="J59" s="366" t="s">
        <v>579</v>
      </c>
      <c r="K59" s="366" t="s">
        <v>27</v>
      </c>
      <c r="L59" s="366" t="s">
        <v>570</v>
      </c>
      <c r="M59" s="119"/>
      <c r="N59" s="64"/>
      <c r="O59" s="2"/>
    </row>
    <row r="60" spans="2:15" s="18" customFormat="1" x14ac:dyDescent="0.25">
      <c r="B60" s="367" t="s">
        <v>186</v>
      </c>
      <c r="C60" s="368" t="s">
        <v>187</v>
      </c>
      <c r="D60" s="369"/>
      <c r="E60" s="369"/>
      <c r="F60" s="370"/>
      <c r="G60" s="370"/>
      <c r="H60" s="369"/>
      <c r="I60" s="369"/>
      <c r="J60" s="370"/>
      <c r="K60" s="370"/>
      <c r="L60" s="371"/>
      <c r="M60" s="21"/>
      <c r="N60" s="21"/>
    </row>
    <row r="61" spans="2:15" ht="66" customHeight="1" x14ac:dyDescent="0.25">
      <c r="B61" s="372">
        <v>1</v>
      </c>
      <c r="C61" s="504" t="s">
        <v>559</v>
      </c>
      <c r="D61" s="504"/>
      <c r="E61" s="504"/>
      <c r="F61" s="374" t="s">
        <v>560</v>
      </c>
      <c r="G61" s="374" t="s">
        <v>561</v>
      </c>
      <c r="H61" s="374" t="s">
        <v>562</v>
      </c>
      <c r="I61" s="373">
        <v>1100</v>
      </c>
      <c r="J61" s="373" t="s">
        <v>582</v>
      </c>
      <c r="K61" s="373">
        <v>2</v>
      </c>
      <c r="L61" s="364" t="s">
        <v>564</v>
      </c>
      <c r="M61" s="119"/>
      <c r="N61" s="64"/>
      <c r="O61" s="2"/>
    </row>
    <row r="62" spans="2:15" ht="61.5" customHeight="1" x14ac:dyDescent="0.25">
      <c r="B62" s="350">
        <v>2</v>
      </c>
      <c r="C62" s="429" t="s">
        <v>565</v>
      </c>
      <c r="D62" s="429"/>
      <c r="E62" s="429"/>
      <c r="F62" s="28" t="s">
        <v>560</v>
      </c>
      <c r="G62" s="28" t="s">
        <v>561</v>
      </c>
      <c r="H62" s="28" t="s">
        <v>562</v>
      </c>
      <c r="I62" s="225">
        <v>1100</v>
      </c>
      <c r="J62" s="225" t="s">
        <v>582</v>
      </c>
      <c r="K62" s="225">
        <v>2</v>
      </c>
      <c r="L62" s="364" t="s">
        <v>564</v>
      </c>
      <c r="M62" s="119"/>
      <c r="N62" s="64"/>
      <c r="O62" s="2"/>
    </row>
    <row r="63" spans="2:15" ht="123" customHeight="1" x14ac:dyDescent="0.25">
      <c r="B63" s="375">
        <v>3</v>
      </c>
      <c r="C63" s="505" t="s">
        <v>566</v>
      </c>
      <c r="D63" s="505"/>
      <c r="E63" s="505"/>
      <c r="F63" s="376" t="s">
        <v>560</v>
      </c>
      <c r="G63" s="376" t="s">
        <v>567</v>
      </c>
      <c r="H63" s="376" t="s">
        <v>562</v>
      </c>
      <c r="I63" s="376" t="s">
        <v>568</v>
      </c>
      <c r="J63" s="376" t="s">
        <v>583</v>
      </c>
      <c r="K63" s="376">
        <v>2</v>
      </c>
      <c r="L63" s="377" t="s">
        <v>570</v>
      </c>
      <c r="M63" s="119"/>
      <c r="N63" s="64"/>
      <c r="O63" s="2"/>
    </row>
    <row r="64" spans="2:15" ht="112.9" customHeight="1" x14ac:dyDescent="0.25">
      <c r="B64" s="375">
        <v>4</v>
      </c>
      <c r="C64" s="505" t="s">
        <v>571</v>
      </c>
      <c r="D64" s="505"/>
      <c r="E64" s="505"/>
      <c r="F64" s="376" t="s">
        <v>560</v>
      </c>
      <c r="G64" s="376" t="s">
        <v>567</v>
      </c>
      <c r="H64" s="376" t="s">
        <v>562</v>
      </c>
      <c r="I64" s="376" t="s">
        <v>568</v>
      </c>
      <c r="J64" s="376" t="s">
        <v>583</v>
      </c>
      <c r="K64" s="376">
        <v>2</v>
      </c>
      <c r="L64" s="377" t="s">
        <v>570</v>
      </c>
      <c r="M64" s="119"/>
      <c r="N64" s="64"/>
      <c r="O64" s="2"/>
    </row>
    <row r="65" spans="2:15" ht="114.6" customHeight="1" x14ac:dyDescent="0.25">
      <c r="B65" s="375">
        <v>5</v>
      </c>
      <c r="C65" s="505" t="s">
        <v>572</v>
      </c>
      <c r="D65" s="505"/>
      <c r="E65" s="505"/>
      <c r="F65" s="376" t="s">
        <v>560</v>
      </c>
      <c r="G65" s="376" t="s">
        <v>573</v>
      </c>
      <c r="H65" s="376" t="s">
        <v>574</v>
      </c>
      <c r="I65" s="376" t="s">
        <v>27</v>
      </c>
      <c r="J65" s="376" t="s">
        <v>575</v>
      </c>
      <c r="K65" s="376" t="s">
        <v>27</v>
      </c>
      <c r="L65" s="377" t="s">
        <v>576</v>
      </c>
      <c r="M65" s="119"/>
      <c r="N65" s="64"/>
      <c r="O65" s="2"/>
    </row>
    <row r="66" spans="2:15" ht="54" x14ac:dyDescent="0.25">
      <c r="B66" s="375">
        <v>6</v>
      </c>
      <c r="C66" s="505" t="s">
        <v>577</v>
      </c>
      <c r="D66" s="505"/>
      <c r="E66" s="505"/>
      <c r="F66" s="376" t="s">
        <v>560</v>
      </c>
      <c r="G66" s="376" t="s">
        <v>578</v>
      </c>
      <c r="H66" s="376" t="s">
        <v>183</v>
      </c>
      <c r="I66" s="376" t="s">
        <v>27</v>
      </c>
      <c r="J66" s="376" t="s">
        <v>579</v>
      </c>
      <c r="K66" s="376" t="s">
        <v>27</v>
      </c>
      <c r="L66" s="377" t="s">
        <v>580</v>
      </c>
      <c r="M66" s="119"/>
      <c r="N66" s="64"/>
      <c r="O66" s="2"/>
    </row>
    <row r="67" spans="2:15" ht="67.5" x14ac:dyDescent="0.25">
      <c r="B67" s="378">
        <v>7</v>
      </c>
      <c r="C67" s="506" t="s">
        <v>581</v>
      </c>
      <c r="D67" s="506"/>
      <c r="E67" s="506"/>
      <c r="F67" s="379" t="s">
        <v>560</v>
      </c>
      <c r="G67" s="379" t="s">
        <v>578</v>
      </c>
      <c r="H67" s="379" t="s">
        <v>183</v>
      </c>
      <c r="I67" s="379" t="s">
        <v>27</v>
      </c>
      <c r="J67" s="379" t="s">
        <v>579</v>
      </c>
      <c r="K67" s="379" t="s">
        <v>27</v>
      </c>
      <c r="L67" s="380" t="s">
        <v>570</v>
      </c>
      <c r="M67" s="119"/>
      <c r="N67" s="64"/>
      <c r="O67" s="2"/>
    </row>
    <row r="68" spans="2:15" x14ac:dyDescent="0.25">
      <c r="N68" s="64"/>
      <c r="O68" s="2"/>
    </row>
    <row r="69" spans="2:15" x14ac:dyDescent="0.25">
      <c r="B69" s="129" t="s">
        <v>584</v>
      </c>
      <c r="N69" s="64"/>
      <c r="O69" s="2"/>
    </row>
    <row r="70" spans="2:15" x14ac:dyDescent="0.25">
      <c r="B70" s="32" t="s">
        <v>585</v>
      </c>
      <c r="N70" s="64"/>
      <c r="O70" s="2"/>
    </row>
    <row r="71" spans="2:15" x14ac:dyDescent="0.25">
      <c r="B71" s="32" t="s">
        <v>586</v>
      </c>
      <c r="N71" s="64"/>
      <c r="O71" s="2"/>
    </row>
    <row r="72" spans="2:15" x14ac:dyDescent="0.25">
      <c r="B72" s="32" t="s">
        <v>587</v>
      </c>
      <c r="N72" s="64"/>
      <c r="O72" s="2"/>
    </row>
    <row r="1048538" spans="11:11" x14ac:dyDescent="0.25">
      <c r="K1048538" s="91"/>
    </row>
  </sheetData>
  <mergeCells count="49">
    <mergeCell ref="C63:E63"/>
    <mergeCell ref="C64:E64"/>
    <mergeCell ref="C65:E65"/>
    <mergeCell ref="C66:E66"/>
    <mergeCell ref="C67:E67"/>
    <mergeCell ref="C57:E57"/>
    <mergeCell ref="C58:E58"/>
    <mergeCell ref="C59:E59"/>
    <mergeCell ref="C61:E61"/>
    <mergeCell ref="C62:E62"/>
    <mergeCell ref="C51:E51"/>
    <mergeCell ref="C53:E53"/>
    <mergeCell ref="C54:E54"/>
    <mergeCell ref="C55:E55"/>
    <mergeCell ref="C56:E56"/>
    <mergeCell ref="H7:H8"/>
    <mergeCell ref="I7:I8"/>
    <mergeCell ref="C11:E11"/>
    <mergeCell ref="B7:B8"/>
    <mergeCell ref="C7:E8"/>
    <mergeCell ref="F7:F8"/>
    <mergeCell ref="G7:G8"/>
    <mergeCell ref="J7:J8"/>
    <mergeCell ref="K7:K8"/>
    <mergeCell ref="L7:L8"/>
    <mergeCell ref="M7:M8"/>
    <mergeCell ref="N7:N8"/>
    <mergeCell ref="C27:E27"/>
    <mergeCell ref="C12:E12"/>
    <mergeCell ref="C13:E13"/>
    <mergeCell ref="C14:E14"/>
    <mergeCell ref="C16:E16"/>
    <mergeCell ref="C17:E17"/>
    <mergeCell ref="C18:E18"/>
    <mergeCell ref="C19:E19"/>
    <mergeCell ref="C22:E22"/>
    <mergeCell ref="C23:E23"/>
    <mergeCell ref="C24:E24"/>
    <mergeCell ref="C25:E25"/>
    <mergeCell ref="B44:I44"/>
    <mergeCell ref="B45:I45"/>
    <mergeCell ref="B46:I46"/>
    <mergeCell ref="B47:I47"/>
    <mergeCell ref="C28:E28"/>
    <mergeCell ref="C29:E29"/>
    <mergeCell ref="C30:E30"/>
    <mergeCell ref="B40:N40"/>
    <mergeCell ref="B42:I42"/>
    <mergeCell ref="B43:I43"/>
  </mergeCells>
  <pageMargins left="0.8" right="0.5" top="0.75" bottom="0" header="0.3" footer="0.3"/>
  <pageSetup paperSize="9" scale="80" orientation="landscape" r:id="rId1"/>
  <headerFooter>
    <oddHeader>&amp;L&amp;"Aptos,Bold"&amp;F&amp;R&amp;"Aptos,Bold"&amp;A</oddHeader>
  </headerFooter>
  <rowBreaks count="5" manualBreakCount="5">
    <brk id="17" max="16383" man="1"/>
    <brk id="36" max="16383" man="1"/>
    <brk id="47" max="16383" man="1"/>
    <brk id="57" max="13" man="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F8680-6BF3-4469-9A0C-13BD8E251629}">
  <sheetPr>
    <tabColor rgb="FF00B050"/>
    <pageSetUpPr autoPageBreaks="0"/>
  </sheetPr>
  <dimension ref="A2:J36"/>
  <sheetViews>
    <sheetView showGridLines="0" zoomScale="115" zoomScaleNormal="115" workbookViewId="0">
      <selection activeCell="G13" sqref="G13"/>
    </sheetView>
  </sheetViews>
  <sheetFormatPr defaultColWidth="9.28515625" defaultRowHeight="13.5" x14ac:dyDescent="0.25"/>
  <cols>
    <col min="1" max="1" width="4.28515625" style="27" customWidth="1"/>
    <col min="2" max="2" width="5.42578125" style="27" customWidth="1"/>
    <col min="3" max="3" width="27.140625" style="27" bestFit="1" customWidth="1"/>
    <col min="4" max="4" width="9" style="27" customWidth="1"/>
    <col min="5" max="5" width="9.28515625" style="119" customWidth="1"/>
    <col min="6" max="6" width="13.28515625" style="116" customWidth="1"/>
    <col min="7" max="7" width="14.7109375" style="116" customWidth="1"/>
    <col min="8" max="8" width="16.42578125" style="116" customWidth="1"/>
    <col min="9" max="9" width="13.28515625" style="117" customWidth="1"/>
    <col min="10" max="10" width="9.28515625" style="27" customWidth="1"/>
    <col min="11" max="16384" width="9.28515625" style="27"/>
  </cols>
  <sheetData>
    <row r="2" spans="1:10" s="7" customFormat="1" ht="15" x14ac:dyDescent="0.25">
      <c r="B2" s="4" t="s">
        <v>175</v>
      </c>
      <c r="C2" s="5"/>
      <c r="D2" s="5"/>
      <c r="E2" s="5"/>
      <c r="F2" s="5"/>
      <c r="I2" s="8"/>
    </row>
    <row r="3" spans="1:10" s="7" customFormat="1" ht="19.899999999999999" customHeight="1" x14ac:dyDescent="0.25">
      <c r="B3" s="9" t="s">
        <v>210</v>
      </c>
      <c r="C3" s="10"/>
      <c r="D3" s="10"/>
      <c r="E3" s="10"/>
      <c r="F3" s="10"/>
      <c r="G3" s="10"/>
      <c r="H3" s="10"/>
      <c r="I3" s="11"/>
      <c r="J3" s="10"/>
    </row>
    <row r="4" spans="1:10" s="7" customFormat="1" ht="6" customHeight="1" x14ac:dyDescent="0.25">
      <c r="B4" s="453"/>
      <c r="C4" s="453"/>
      <c r="D4" s="92"/>
      <c r="I4" s="8"/>
    </row>
    <row r="5" spans="1:10" s="21" customFormat="1" ht="94.5" x14ac:dyDescent="0.25">
      <c r="B5" s="93" t="s">
        <v>2</v>
      </c>
      <c r="C5" s="93" t="s">
        <v>103</v>
      </c>
      <c r="D5" s="93" t="s">
        <v>104</v>
      </c>
      <c r="E5" s="93" t="s">
        <v>153</v>
      </c>
      <c r="F5" s="94" t="s">
        <v>106</v>
      </c>
      <c r="G5" s="95" t="s">
        <v>107</v>
      </c>
      <c r="H5" s="95" t="s">
        <v>344</v>
      </c>
      <c r="I5" s="96" t="s">
        <v>265</v>
      </c>
    </row>
    <row r="6" spans="1:10" ht="14.65" customHeight="1" x14ac:dyDescent="0.25">
      <c r="B6" s="97">
        <v>1</v>
      </c>
      <c r="C6" s="98" t="s">
        <v>424</v>
      </c>
      <c r="D6" s="99" t="s">
        <v>112</v>
      </c>
      <c r="E6" s="100" t="s">
        <v>113</v>
      </c>
      <c r="F6" s="101">
        <f>'Anexa 3'!F6</f>
        <v>4875</v>
      </c>
      <c r="G6" s="102">
        <f>'Anexa 3'!G6</f>
        <v>2241</v>
      </c>
      <c r="H6" s="102">
        <f>'Anexa 3'!H6</f>
        <v>9</v>
      </c>
      <c r="I6" s="103">
        <v>2</v>
      </c>
    </row>
    <row r="7" spans="1:10" ht="14.65" customHeight="1" x14ac:dyDescent="0.25">
      <c r="B7" s="97">
        <v>1</v>
      </c>
      <c r="C7" s="98" t="s">
        <v>425</v>
      </c>
      <c r="D7" s="99" t="s">
        <v>112</v>
      </c>
      <c r="E7" s="100" t="s">
        <v>114</v>
      </c>
      <c r="F7" s="101">
        <f>'Anexa 3'!F7</f>
        <v>9703</v>
      </c>
      <c r="G7" s="102">
        <f>'Anexa 3'!G7</f>
        <v>3536</v>
      </c>
      <c r="H7" s="102">
        <f>'Anexa 3'!H7</f>
        <v>8</v>
      </c>
      <c r="I7" s="103">
        <v>2</v>
      </c>
    </row>
    <row r="8" spans="1:10" s="104" customFormat="1" x14ac:dyDescent="0.25">
      <c r="E8" s="105" t="s">
        <v>120</v>
      </c>
      <c r="F8" s="106">
        <f>SUM(F6:F7)</f>
        <v>14578</v>
      </c>
      <c r="G8" s="107">
        <f>SUM(G6:G7)</f>
        <v>5777</v>
      </c>
      <c r="H8" s="107">
        <f t="shared" ref="H8:I8" si="0">SUM(H6:H7)</f>
        <v>17</v>
      </c>
      <c r="I8" s="107">
        <f t="shared" si="0"/>
        <v>4</v>
      </c>
    </row>
    <row r="9" spans="1:10" x14ac:dyDescent="0.25">
      <c r="E9" s="112"/>
      <c r="F9" s="113"/>
      <c r="G9" s="113"/>
      <c r="H9" s="113"/>
      <c r="I9" s="114"/>
    </row>
    <row r="10" spans="1:10" s="116" customFormat="1" x14ac:dyDescent="0.25">
      <c r="A10" s="27"/>
      <c r="B10" s="27"/>
      <c r="C10" s="27"/>
      <c r="D10" s="115"/>
      <c r="E10" s="115"/>
      <c r="I10" s="117"/>
    </row>
    <row r="11" spans="1:10" s="116" customFormat="1" x14ac:dyDescent="0.25">
      <c r="A11" s="27"/>
      <c r="B11" s="27"/>
      <c r="C11" s="27"/>
      <c r="D11" s="115"/>
      <c r="E11" s="115"/>
      <c r="I11" s="117"/>
    </row>
    <row r="12" spans="1:10" s="116" customFormat="1" x14ac:dyDescent="0.25">
      <c r="A12" s="27"/>
      <c r="B12" s="27"/>
      <c r="C12" s="27"/>
      <c r="D12" s="115"/>
      <c r="E12" s="115"/>
      <c r="I12" s="117"/>
    </row>
    <row r="13" spans="1:10" s="116" customFormat="1" x14ac:dyDescent="0.25">
      <c r="A13" s="27"/>
      <c r="B13" s="27"/>
      <c r="C13" s="27"/>
      <c r="D13" s="452"/>
      <c r="E13" s="452"/>
      <c r="I13" s="117"/>
    </row>
    <row r="14" spans="1:10" s="116" customFormat="1" x14ac:dyDescent="0.25">
      <c r="A14" s="27"/>
      <c r="B14" s="27"/>
      <c r="C14" s="27"/>
      <c r="D14" s="452"/>
      <c r="E14" s="452"/>
      <c r="I14" s="117"/>
    </row>
    <row r="15" spans="1:10" s="116" customFormat="1" x14ac:dyDescent="0.25">
      <c r="A15" s="27"/>
      <c r="B15" s="27"/>
      <c r="C15" s="27"/>
      <c r="D15" s="452"/>
      <c r="E15" s="452"/>
      <c r="I15" s="117"/>
    </row>
    <row r="16" spans="1:10" s="116" customFormat="1" x14ac:dyDescent="0.25">
      <c r="A16" s="27"/>
      <c r="B16" s="27"/>
      <c r="C16" s="27"/>
      <c r="D16" s="452"/>
      <c r="E16" s="452"/>
      <c r="I16" s="117"/>
    </row>
    <row r="17" spans="1:9" s="116" customFormat="1" x14ac:dyDescent="0.25">
      <c r="A17" s="27"/>
      <c r="B17" s="27"/>
      <c r="C17" s="27"/>
      <c r="D17" s="452"/>
      <c r="E17" s="452"/>
      <c r="I17" s="117"/>
    </row>
    <row r="18" spans="1:9" s="116" customFormat="1" x14ac:dyDescent="0.25">
      <c r="A18" s="27"/>
      <c r="B18" s="27"/>
      <c r="C18" s="27"/>
      <c r="D18" s="452"/>
      <c r="E18" s="452"/>
      <c r="I18" s="117"/>
    </row>
    <row r="19" spans="1:9" s="116" customFormat="1" x14ac:dyDescent="0.25">
      <c r="A19" s="27"/>
      <c r="B19" s="27"/>
      <c r="C19" s="27"/>
      <c r="D19" s="452"/>
      <c r="E19" s="452"/>
      <c r="I19" s="117"/>
    </row>
    <row r="20" spans="1:9" s="116" customFormat="1" x14ac:dyDescent="0.25">
      <c r="A20" s="27"/>
      <c r="B20" s="27"/>
      <c r="C20" s="27"/>
      <c r="D20" s="452"/>
      <c r="E20" s="452"/>
      <c r="I20" s="117"/>
    </row>
    <row r="21" spans="1:9" s="116" customFormat="1" x14ac:dyDescent="0.25">
      <c r="A21" s="27"/>
      <c r="B21" s="27"/>
      <c r="C21" s="27"/>
      <c r="D21" s="452"/>
      <c r="E21" s="452"/>
      <c r="I21" s="117"/>
    </row>
    <row r="22" spans="1:9" s="116" customFormat="1" x14ac:dyDescent="0.25">
      <c r="A22" s="27"/>
      <c r="B22" s="27"/>
      <c r="C22" s="27"/>
      <c r="D22" s="452"/>
      <c r="E22" s="452"/>
      <c r="I22" s="117"/>
    </row>
    <row r="23" spans="1:9" s="116" customFormat="1" x14ac:dyDescent="0.25">
      <c r="A23" s="27"/>
      <c r="B23" s="27"/>
      <c r="C23" s="27"/>
      <c r="D23" s="452"/>
      <c r="E23" s="452"/>
      <c r="I23" s="117"/>
    </row>
    <row r="24" spans="1:9" s="116" customFormat="1" x14ac:dyDescent="0.25">
      <c r="A24" s="27"/>
      <c r="B24" s="27"/>
      <c r="C24" s="27"/>
      <c r="D24" s="452"/>
      <c r="E24" s="452"/>
      <c r="I24" s="117"/>
    </row>
    <row r="25" spans="1:9" s="116" customFormat="1" x14ac:dyDescent="0.25">
      <c r="A25" s="27"/>
      <c r="B25" s="27"/>
      <c r="C25" s="27"/>
      <c r="D25" s="452"/>
      <c r="E25" s="452"/>
      <c r="I25" s="117"/>
    </row>
    <row r="26" spans="1:9" s="116" customFormat="1" x14ac:dyDescent="0.25">
      <c r="A26" s="27"/>
      <c r="B26" s="27"/>
      <c r="C26" s="27"/>
      <c r="D26" s="452"/>
      <c r="E26" s="452"/>
      <c r="I26" s="117"/>
    </row>
    <row r="27" spans="1:9" s="116" customFormat="1" x14ac:dyDescent="0.25">
      <c r="A27" s="27"/>
      <c r="B27" s="27"/>
      <c r="C27" s="27"/>
      <c r="D27" s="452"/>
      <c r="E27" s="452"/>
      <c r="I27" s="117"/>
    </row>
    <row r="28" spans="1:9" s="116" customFormat="1" x14ac:dyDescent="0.25">
      <c r="A28" s="27"/>
      <c r="B28" s="27"/>
      <c r="C28" s="27"/>
      <c r="D28" s="452"/>
      <c r="E28" s="452"/>
      <c r="I28" s="117"/>
    </row>
    <row r="29" spans="1:9" s="116" customFormat="1" x14ac:dyDescent="0.25">
      <c r="A29" s="27"/>
      <c r="B29" s="27"/>
      <c r="C29" s="27"/>
      <c r="D29" s="452"/>
      <c r="E29" s="452"/>
      <c r="I29" s="117"/>
    </row>
    <row r="30" spans="1:9" s="116" customFormat="1" x14ac:dyDescent="0.25">
      <c r="A30" s="27"/>
      <c r="B30" s="27"/>
      <c r="C30" s="27"/>
      <c r="D30" s="452"/>
      <c r="E30" s="452"/>
      <c r="I30" s="117"/>
    </row>
    <row r="31" spans="1:9" s="116" customFormat="1" x14ac:dyDescent="0.25">
      <c r="A31" s="27"/>
      <c r="B31" s="27"/>
      <c r="C31" s="27"/>
      <c r="D31" s="452"/>
      <c r="E31" s="452"/>
      <c r="I31" s="117"/>
    </row>
    <row r="32" spans="1:9" s="116" customFormat="1" x14ac:dyDescent="0.25">
      <c r="A32" s="27"/>
      <c r="B32" s="27"/>
      <c r="C32" s="27"/>
      <c r="D32" s="452"/>
      <c r="E32" s="452"/>
      <c r="I32" s="117"/>
    </row>
    <row r="33" spans="1:9" s="116" customFormat="1" x14ac:dyDescent="0.25">
      <c r="A33" s="27"/>
      <c r="B33" s="27"/>
      <c r="C33" s="27"/>
      <c r="D33" s="452"/>
      <c r="E33" s="452"/>
      <c r="I33" s="117"/>
    </row>
    <row r="34" spans="1:9" s="116" customFormat="1" x14ac:dyDescent="0.25">
      <c r="A34" s="27"/>
      <c r="B34" s="27"/>
      <c r="C34" s="27"/>
      <c r="D34" s="452"/>
      <c r="E34" s="452"/>
      <c r="I34" s="117"/>
    </row>
    <row r="35" spans="1:9" s="116" customFormat="1" x14ac:dyDescent="0.25">
      <c r="A35" s="27"/>
      <c r="B35" s="27"/>
      <c r="C35" s="27"/>
      <c r="D35" s="452"/>
      <c r="E35" s="452"/>
      <c r="I35" s="117"/>
    </row>
    <row r="36" spans="1:9" s="116" customFormat="1" x14ac:dyDescent="0.25">
      <c r="A36" s="27"/>
      <c r="B36" s="27"/>
      <c r="C36" s="27"/>
      <c r="D36" s="452"/>
      <c r="E36" s="452"/>
      <c r="I36" s="117"/>
    </row>
  </sheetData>
  <mergeCells count="25">
    <mergeCell ref="B4:C4"/>
    <mergeCell ref="D24:E24"/>
    <mergeCell ref="D13:E13"/>
    <mergeCell ref="D14:E14"/>
    <mergeCell ref="D15:E15"/>
    <mergeCell ref="D16:E16"/>
    <mergeCell ref="D17:E17"/>
    <mergeCell ref="D18:E18"/>
    <mergeCell ref="D19:E19"/>
    <mergeCell ref="D20:E20"/>
    <mergeCell ref="D21:E21"/>
    <mergeCell ref="D22:E22"/>
    <mergeCell ref="D23:E23"/>
    <mergeCell ref="D36:E36"/>
    <mergeCell ref="D25:E25"/>
    <mergeCell ref="D26:E26"/>
    <mergeCell ref="D27:E27"/>
    <mergeCell ref="D28:E28"/>
    <mergeCell ref="D29:E29"/>
    <mergeCell ref="D30:E30"/>
    <mergeCell ref="D31:E31"/>
    <mergeCell ref="D32:E32"/>
    <mergeCell ref="D33:E33"/>
    <mergeCell ref="D34:E34"/>
    <mergeCell ref="D35:E35"/>
  </mergeCells>
  <phoneticPr fontId="1" type="noConversion"/>
  <conditionalFormatting sqref="G6:I8">
    <cfRule type="cellIs" dxfId="11" priority="2" operator="equal">
      <formula>0</formula>
    </cfRule>
  </conditionalFormatting>
  <pageMargins left="0.45" right="0.2" top="0.75" bottom="0.25" header="0.3" footer="0.3"/>
  <pageSetup paperSize="9" scale="85" orientation="portrait" r:id="rId1"/>
  <headerFooter>
    <oddHeader>&amp;L&amp;"Aptos,Bold"&amp;F&amp;R&amp;"Aptos,Bold"&amp;A</oddHeader>
  </headerFooter>
  <rowBreaks count="1" manualBreakCount="1">
    <brk id="9"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2F3D-8340-414A-BA8B-F61F893AA001}">
  <sheetPr>
    <tabColor rgb="FF00B050"/>
    <pageSetUpPr autoPageBreaks="0"/>
  </sheetPr>
  <dimension ref="A1:J1048472"/>
  <sheetViews>
    <sheetView showGridLines="0" zoomScale="115" zoomScaleNormal="115" workbookViewId="0">
      <selection activeCell="J4" sqref="J4"/>
    </sheetView>
  </sheetViews>
  <sheetFormatPr defaultColWidth="9.28515625" defaultRowHeight="13.5" x14ac:dyDescent="0.25"/>
  <cols>
    <col min="1" max="1" width="1.42578125" style="2" customWidth="1"/>
    <col min="2" max="2" width="6.7109375" style="1" customWidth="1"/>
    <col min="3" max="3" width="23" style="2" customWidth="1"/>
    <col min="4" max="4" width="21.28515625" style="2" customWidth="1"/>
    <col min="5" max="5" width="14.42578125" style="2" customWidth="1"/>
    <col min="6" max="6" width="17.28515625" style="2" customWidth="1"/>
    <col min="7" max="7" width="10.7109375" style="64" customWidth="1"/>
    <col min="8" max="8" width="14.85546875" style="64" customWidth="1"/>
    <col min="9" max="9" width="6.28515625" style="64" customWidth="1"/>
    <col min="10" max="10" width="9.7109375" style="64" customWidth="1"/>
    <col min="11" max="16384" width="9.28515625" style="2"/>
  </cols>
  <sheetData>
    <row r="1" spans="2:10" ht="18" customHeight="1" x14ac:dyDescent="0.25"/>
    <row r="2" spans="2:10" s="18" customFormat="1" x14ac:dyDescent="0.25">
      <c r="B2" s="39" t="s">
        <v>190</v>
      </c>
      <c r="C2" s="40"/>
      <c r="D2" s="40"/>
      <c r="G2" s="21"/>
      <c r="H2" s="21"/>
      <c r="I2" s="21"/>
      <c r="J2" s="21"/>
    </row>
    <row r="3" spans="2:10" s="18" customFormat="1" x14ac:dyDescent="0.25">
      <c r="B3" s="65" t="s">
        <v>218</v>
      </c>
      <c r="C3" s="41"/>
      <c r="D3" s="41"/>
      <c r="E3" s="41"/>
      <c r="F3" s="41"/>
      <c r="G3" s="66"/>
      <c r="H3" s="66"/>
      <c r="I3" s="66"/>
      <c r="J3" s="66"/>
    </row>
    <row r="5" spans="2:10" s="16" customFormat="1" x14ac:dyDescent="0.25">
      <c r="B5" s="15" t="s">
        <v>1</v>
      </c>
      <c r="C5" s="16" t="s">
        <v>211</v>
      </c>
      <c r="G5" s="67"/>
      <c r="H5" s="67"/>
      <c r="I5" s="67"/>
      <c r="J5" s="67"/>
    </row>
    <row r="6" spans="2:10" s="16" customFormat="1" ht="4.5" customHeight="1" x14ac:dyDescent="0.25">
      <c r="B6" s="15"/>
      <c r="G6" s="67"/>
      <c r="H6" s="67"/>
      <c r="I6" s="67"/>
      <c r="J6" s="67"/>
    </row>
    <row r="7" spans="2:10" s="68" customFormat="1" ht="13.15" customHeight="1" x14ac:dyDescent="0.25">
      <c r="B7" s="507" t="s">
        <v>2</v>
      </c>
      <c r="C7" s="507" t="s">
        <v>213</v>
      </c>
      <c r="D7" s="507"/>
      <c r="E7" s="507" t="s">
        <v>212</v>
      </c>
      <c r="F7" s="507"/>
      <c r="G7" s="507" t="s">
        <v>219</v>
      </c>
      <c r="H7" s="507"/>
      <c r="I7" s="507" t="s">
        <v>214</v>
      </c>
      <c r="J7" s="507" t="s">
        <v>215</v>
      </c>
    </row>
    <row r="8" spans="2:10" s="68" customFormat="1" x14ac:dyDescent="0.25">
      <c r="B8" s="507"/>
      <c r="C8" s="507"/>
      <c r="D8" s="507"/>
      <c r="E8" s="507"/>
      <c r="F8" s="507"/>
      <c r="G8" s="507"/>
      <c r="H8" s="507"/>
      <c r="I8" s="507"/>
      <c r="J8" s="507"/>
    </row>
    <row r="9" spans="2:10" s="68" customFormat="1" ht="13.15" customHeight="1" x14ac:dyDescent="0.25">
      <c r="B9" s="69" t="s">
        <v>216</v>
      </c>
      <c r="C9" s="70" t="s">
        <v>180</v>
      </c>
      <c r="D9" s="71"/>
      <c r="E9" s="512"/>
      <c r="F9" s="513"/>
      <c r="G9" s="512"/>
      <c r="H9" s="513"/>
      <c r="I9" s="72"/>
      <c r="J9" s="72"/>
    </row>
    <row r="10" spans="2:10" s="68" customFormat="1" ht="13.15" customHeight="1" x14ac:dyDescent="0.25">
      <c r="B10" s="73" t="s">
        <v>181</v>
      </c>
      <c r="C10" s="74" t="s">
        <v>192</v>
      </c>
      <c r="D10" s="75"/>
      <c r="E10" s="510"/>
      <c r="F10" s="511"/>
      <c r="G10" s="510"/>
      <c r="H10" s="511"/>
      <c r="I10" s="75"/>
      <c r="J10" s="75"/>
    </row>
    <row r="11" spans="2:10" ht="104.45" customHeight="1" x14ac:dyDescent="0.25">
      <c r="B11" s="76">
        <v>1</v>
      </c>
      <c r="C11" s="508" t="s">
        <v>224</v>
      </c>
      <c r="D11" s="509"/>
      <c r="E11" s="516" t="s">
        <v>221</v>
      </c>
      <c r="F11" s="516"/>
      <c r="G11" s="508" t="s">
        <v>222</v>
      </c>
      <c r="H11" s="508"/>
      <c r="I11" s="77" t="s">
        <v>174</v>
      </c>
      <c r="J11" s="78">
        <f>'Anexa 3'!H20</f>
        <v>17</v>
      </c>
    </row>
    <row r="12" spans="2:10" s="68" customFormat="1" ht="13.15" customHeight="1" x14ac:dyDescent="0.25">
      <c r="B12" s="73" t="s">
        <v>184</v>
      </c>
      <c r="C12" s="514" t="s">
        <v>193</v>
      </c>
      <c r="D12" s="515"/>
      <c r="E12" s="521"/>
      <c r="F12" s="521"/>
      <c r="G12" s="519"/>
      <c r="H12" s="520"/>
      <c r="I12" s="79"/>
      <c r="J12" s="79"/>
    </row>
    <row r="13" spans="2:10" ht="72" customHeight="1" x14ac:dyDescent="0.25">
      <c r="B13" s="76">
        <v>1</v>
      </c>
      <c r="C13" s="508" t="s">
        <v>223</v>
      </c>
      <c r="D13" s="509"/>
      <c r="E13" s="516" t="s">
        <v>220</v>
      </c>
      <c r="F13" s="516"/>
      <c r="G13" s="508" t="s">
        <v>222</v>
      </c>
      <c r="H13" s="508"/>
      <c r="I13" s="77" t="s">
        <v>174</v>
      </c>
      <c r="J13" s="78">
        <f>'Anexa 3'!G20</f>
        <v>5777</v>
      </c>
    </row>
    <row r="14" spans="2:10" s="68" customFormat="1" ht="13.15" customHeight="1" x14ac:dyDescent="0.25">
      <c r="B14" s="80" t="s">
        <v>217</v>
      </c>
      <c r="C14" s="81" t="s">
        <v>187</v>
      </c>
      <c r="D14" s="82"/>
      <c r="E14" s="517"/>
      <c r="F14" s="518"/>
      <c r="G14" s="517"/>
      <c r="H14" s="518"/>
      <c r="I14" s="83"/>
      <c r="J14" s="83"/>
    </row>
    <row r="15" spans="2:10" s="68" customFormat="1" ht="13.15" customHeight="1" x14ac:dyDescent="0.25">
      <c r="B15" s="84" t="s">
        <v>188</v>
      </c>
      <c r="C15" s="85" t="s">
        <v>192</v>
      </c>
      <c r="D15" s="86"/>
      <c r="E15" s="522"/>
      <c r="F15" s="523"/>
      <c r="G15" s="522"/>
      <c r="H15" s="523"/>
      <c r="I15" s="86"/>
      <c r="J15" s="86"/>
    </row>
    <row r="16" spans="2:10" ht="104.45" customHeight="1" x14ac:dyDescent="0.25">
      <c r="B16" s="76">
        <v>1</v>
      </c>
      <c r="C16" s="508" t="s">
        <v>224</v>
      </c>
      <c r="D16" s="509"/>
      <c r="E16" s="516" t="s">
        <v>221</v>
      </c>
      <c r="F16" s="516"/>
      <c r="G16" s="508" t="s">
        <v>222</v>
      </c>
      <c r="H16" s="508"/>
      <c r="I16" s="77" t="s">
        <v>174</v>
      </c>
      <c r="J16" s="78">
        <f>'Anexa 3'!H21</f>
        <v>29</v>
      </c>
    </row>
    <row r="17" spans="2:10" s="68" customFormat="1" ht="13.15" customHeight="1" x14ac:dyDescent="0.25">
      <c r="B17" s="84" t="s">
        <v>189</v>
      </c>
      <c r="C17" s="525" t="s">
        <v>193</v>
      </c>
      <c r="D17" s="526"/>
      <c r="E17" s="524"/>
      <c r="F17" s="524"/>
      <c r="G17" s="527"/>
      <c r="H17" s="528"/>
      <c r="I17" s="87"/>
      <c r="J17" s="87"/>
    </row>
    <row r="18" spans="2:10" ht="75.599999999999994" customHeight="1" x14ac:dyDescent="0.25">
      <c r="B18" s="76">
        <v>1</v>
      </c>
      <c r="C18" s="508" t="s">
        <v>223</v>
      </c>
      <c r="D18" s="509"/>
      <c r="E18" s="516" t="s">
        <v>220</v>
      </c>
      <c r="F18" s="516"/>
      <c r="G18" s="508" t="s">
        <v>222</v>
      </c>
      <c r="H18" s="508"/>
      <c r="I18" s="77" t="s">
        <v>174</v>
      </c>
      <c r="J18" s="78">
        <f>'Anexa 3'!G21</f>
        <v>10765</v>
      </c>
    </row>
    <row r="20" spans="2:10" ht="7.15" customHeight="1" x14ac:dyDescent="0.25">
      <c r="C20" s="88"/>
    </row>
    <row r="21" spans="2:10" s="16" customFormat="1" x14ac:dyDescent="0.25">
      <c r="B21" s="15" t="s">
        <v>318</v>
      </c>
      <c r="C21" s="16" t="s">
        <v>226</v>
      </c>
      <c r="G21" s="67"/>
      <c r="H21" s="67"/>
      <c r="I21" s="67"/>
      <c r="J21" s="67"/>
    </row>
    <row r="22" spans="2:10" ht="5.65" customHeight="1" x14ac:dyDescent="0.25"/>
    <row r="23" spans="2:10" x14ac:dyDescent="0.25">
      <c r="C23" s="89" t="s">
        <v>225</v>
      </c>
    </row>
    <row r="24" spans="2:10" x14ac:dyDescent="0.25">
      <c r="C24" s="88" t="s">
        <v>520</v>
      </c>
    </row>
    <row r="25" spans="2:10" x14ac:dyDescent="0.25">
      <c r="C25" s="88" t="s">
        <v>227</v>
      </c>
    </row>
    <row r="26" spans="2:10" x14ac:dyDescent="0.25">
      <c r="C26" s="88" t="s">
        <v>228</v>
      </c>
    </row>
    <row r="27" spans="2:10" x14ac:dyDescent="0.25">
      <c r="C27" s="88" t="s">
        <v>230</v>
      </c>
    </row>
    <row r="28" spans="2:10" x14ac:dyDescent="0.25">
      <c r="C28" s="88" t="s">
        <v>229</v>
      </c>
    </row>
    <row r="29" spans="2:10" x14ac:dyDescent="0.25">
      <c r="C29" s="88" t="s">
        <v>231</v>
      </c>
    </row>
    <row r="30" spans="2:10" x14ac:dyDescent="0.25">
      <c r="C30" s="88" t="s">
        <v>232</v>
      </c>
    </row>
    <row r="31" spans="2:10" x14ac:dyDescent="0.25">
      <c r="C31" s="88" t="s">
        <v>233</v>
      </c>
    </row>
    <row r="32" spans="2:10" x14ac:dyDescent="0.25">
      <c r="C32" s="88" t="s">
        <v>342</v>
      </c>
    </row>
    <row r="33" spans="3:3" x14ac:dyDescent="0.25">
      <c r="C33" s="90" t="s">
        <v>343</v>
      </c>
    </row>
    <row r="34" spans="3:3" x14ac:dyDescent="0.25">
      <c r="C34" s="88" t="s">
        <v>234</v>
      </c>
    </row>
    <row r="35" spans="3:3" x14ac:dyDescent="0.25">
      <c r="C35" s="2" t="s">
        <v>235</v>
      </c>
    </row>
    <row r="1048472" spans="1:8" s="64" customFormat="1" x14ac:dyDescent="0.25">
      <c r="A1048472" s="2"/>
      <c r="B1048472" s="1"/>
      <c r="C1048472" s="2"/>
      <c r="D1048472" s="2"/>
      <c r="E1048472" s="2"/>
      <c r="F1048472" s="2"/>
      <c r="H1048472" s="91"/>
    </row>
  </sheetData>
  <mergeCells count="32">
    <mergeCell ref="G11:H11"/>
    <mergeCell ref="I7:I8"/>
    <mergeCell ref="C18:D18"/>
    <mergeCell ref="E18:F18"/>
    <mergeCell ref="G18:H18"/>
    <mergeCell ref="G12:H12"/>
    <mergeCell ref="E12:F12"/>
    <mergeCell ref="G14:H14"/>
    <mergeCell ref="E15:F15"/>
    <mergeCell ref="G15:H15"/>
    <mergeCell ref="E16:F16"/>
    <mergeCell ref="G16:H16"/>
    <mergeCell ref="E17:F17"/>
    <mergeCell ref="C17:D17"/>
    <mergeCell ref="G17:H17"/>
    <mergeCell ref="G13:H13"/>
    <mergeCell ref="J7:J8"/>
    <mergeCell ref="B7:B8"/>
    <mergeCell ref="C7:D8"/>
    <mergeCell ref="C16:D16"/>
    <mergeCell ref="E7:F8"/>
    <mergeCell ref="G7:H8"/>
    <mergeCell ref="G10:H10"/>
    <mergeCell ref="G9:H9"/>
    <mergeCell ref="E10:F10"/>
    <mergeCell ref="E9:F9"/>
    <mergeCell ref="C11:D11"/>
    <mergeCell ref="C12:D12"/>
    <mergeCell ref="C13:D13"/>
    <mergeCell ref="E11:F11"/>
    <mergeCell ref="E13:F13"/>
    <mergeCell ref="E14:F14"/>
  </mergeCells>
  <pageMargins left="0.4" right="0.2" top="0.75" bottom="0.75" header="0.3" footer="0.3"/>
  <pageSetup paperSize="9" scale="91" orientation="landscape" r:id="rId1"/>
  <headerFooter>
    <oddHeader>&amp;L&amp;"Aptos,Bold"&amp;F&amp;R&amp;"Aptos,Bold"&amp;A</oddHeader>
  </headerFooter>
  <rowBreaks count="1" manualBreakCount="1">
    <brk id="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A980D-14EC-46B6-B286-C790316A0EC1}">
  <sheetPr>
    <tabColor rgb="FF00B050"/>
    <pageSetUpPr autoPageBreaks="0"/>
  </sheetPr>
  <dimension ref="A2:P48"/>
  <sheetViews>
    <sheetView showGridLines="0" zoomScale="115" zoomScaleNormal="115" workbookViewId="0">
      <selection activeCell="Q14" sqref="Q14"/>
    </sheetView>
  </sheetViews>
  <sheetFormatPr defaultColWidth="8.7109375" defaultRowHeight="13.5" x14ac:dyDescent="0.25"/>
  <cols>
    <col min="1" max="1" width="4.7109375" style="40" customWidth="1"/>
    <col min="2" max="6" width="16.28515625" style="40" customWidth="1"/>
    <col min="7" max="7" width="17.28515625" style="40" customWidth="1"/>
    <col min="8" max="8" width="6.140625" style="40" customWidth="1"/>
    <col min="9" max="10" width="8.7109375" style="40"/>
    <col min="11" max="11" width="8.7109375" style="40" hidden="1" customWidth="1"/>
    <col min="12" max="12" width="9" style="46" hidden="1" customWidth="1"/>
    <col min="13" max="13" width="12.7109375" style="220" hidden="1" customWidth="1"/>
    <col min="14" max="16" width="8.7109375" style="46" hidden="1" customWidth="1"/>
    <col min="17" max="16384" width="8.7109375" style="40"/>
  </cols>
  <sheetData>
    <row r="2" spans="1:15" x14ac:dyDescent="0.25">
      <c r="B2" s="39" t="s">
        <v>209</v>
      </c>
    </row>
    <row r="3" spans="1:15" x14ac:dyDescent="0.25">
      <c r="B3" s="39" t="s">
        <v>236</v>
      </c>
    </row>
    <row r="5" spans="1:15" ht="4.9000000000000004" customHeight="1" x14ac:dyDescent="0.25">
      <c r="B5" s="39"/>
    </row>
    <row r="6" spans="1:15" x14ac:dyDescent="0.25">
      <c r="A6" s="47"/>
      <c r="B6" s="48" t="s">
        <v>237</v>
      </c>
      <c r="C6" s="48" t="s">
        <v>247</v>
      </c>
      <c r="D6" s="47"/>
      <c r="E6" s="47"/>
      <c r="F6" s="47"/>
      <c r="G6" s="47"/>
      <c r="L6" s="46" t="s">
        <v>140</v>
      </c>
      <c r="M6" s="220" t="s">
        <v>319</v>
      </c>
      <c r="N6" s="46" t="s">
        <v>320</v>
      </c>
      <c r="O6" s="46" t="s">
        <v>321</v>
      </c>
    </row>
    <row r="7" spans="1:15" x14ac:dyDescent="0.25">
      <c r="A7" s="47"/>
      <c r="B7" s="49">
        <f>'Anexa 3'!F19</f>
        <v>39733</v>
      </c>
      <c r="C7" s="49">
        <f>(M7/N7)/O7</f>
        <v>0.81669049636482249</v>
      </c>
      <c r="L7" s="46">
        <f>'Anexa 5'!D23</f>
        <v>8177.29</v>
      </c>
      <c r="M7" s="220">
        <f>L7*1000</f>
        <v>8177290</v>
      </c>
      <c r="N7" s="46">
        <f>'Anexa 3'!F19</f>
        <v>39733</v>
      </c>
      <c r="O7" s="46">
        <v>252</v>
      </c>
    </row>
    <row r="8" spans="1:15" ht="6.6" customHeight="1" x14ac:dyDescent="0.25">
      <c r="A8" s="47"/>
      <c r="B8" s="529"/>
      <c r="C8" s="530"/>
    </row>
    <row r="9" spans="1:15" x14ac:dyDescent="0.25">
      <c r="B9" s="49">
        <v>350</v>
      </c>
      <c r="C9" s="49">
        <v>8</v>
      </c>
      <c r="D9" s="49">
        <v>1.2</v>
      </c>
      <c r="E9" s="49">
        <v>2</v>
      </c>
      <c r="F9" s="49">
        <v>1</v>
      </c>
      <c r="G9" s="47"/>
    </row>
    <row r="10" spans="1:15" ht="31.9" customHeight="1" x14ac:dyDescent="0.25">
      <c r="A10" s="47"/>
      <c r="B10" s="50" t="s">
        <v>248</v>
      </c>
      <c r="C10" s="50" t="s">
        <v>249</v>
      </c>
      <c r="D10" s="50" t="s">
        <v>238</v>
      </c>
      <c r="E10" s="50" t="s">
        <v>239</v>
      </c>
      <c r="F10" s="50" t="s">
        <v>240</v>
      </c>
      <c r="G10" s="47"/>
    </row>
    <row r="11" spans="1:15" x14ac:dyDescent="0.25">
      <c r="A11" s="47"/>
      <c r="B11" s="51">
        <f>B7*C7</f>
        <v>32449.563492063491</v>
      </c>
      <c r="C11" s="52" t="s">
        <v>241</v>
      </c>
      <c r="G11" s="47"/>
    </row>
    <row r="12" spans="1:15" ht="14.25" thickBot="1" x14ac:dyDescent="0.3">
      <c r="A12" s="53"/>
      <c r="B12" s="54">
        <f>B9*C9*D9*E9*F9</f>
        <v>6720</v>
      </c>
      <c r="C12" s="52" t="s">
        <v>242</v>
      </c>
      <c r="G12" s="47"/>
    </row>
    <row r="13" spans="1:15" ht="14.25" thickBot="1" x14ac:dyDescent="0.3">
      <c r="A13" s="55"/>
      <c r="B13" s="56">
        <f>B11/B12</f>
        <v>4.8288040910808769</v>
      </c>
      <c r="C13" s="57" t="s">
        <v>252</v>
      </c>
      <c r="G13" s="47"/>
    </row>
    <row r="14" spans="1:15" ht="14.25" thickBot="1" x14ac:dyDescent="0.3">
      <c r="A14" s="47"/>
      <c r="B14" s="58"/>
      <c r="C14" s="57"/>
      <c r="G14" s="47"/>
    </row>
    <row r="15" spans="1:15" ht="14.25" thickBot="1" x14ac:dyDescent="0.3">
      <c r="A15" s="47"/>
      <c r="B15" s="59" t="s">
        <v>596</v>
      </c>
      <c r="C15" s="57"/>
      <c r="D15" s="60">
        <f>ROUND(B13,0)</f>
        <v>5</v>
      </c>
      <c r="G15" s="47"/>
    </row>
    <row r="16" spans="1:15" ht="4.5" customHeight="1" x14ac:dyDescent="0.25">
      <c r="A16" s="47"/>
      <c r="B16" s="58"/>
      <c r="C16" s="57"/>
      <c r="G16" s="47"/>
    </row>
    <row r="17" spans="1:7" x14ac:dyDescent="0.25">
      <c r="A17" s="47"/>
      <c r="B17" s="531" t="s">
        <v>347</v>
      </c>
      <c r="C17" s="531"/>
      <c r="D17" s="531"/>
      <c r="E17" s="531"/>
      <c r="F17" s="531"/>
      <c r="G17" s="531"/>
    </row>
    <row r="18" spans="1:7" x14ac:dyDescent="0.25">
      <c r="A18" s="47"/>
      <c r="B18" s="532" t="s">
        <v>588</v>
      </c>
      <c r="C18" s="532"/>
      <c r="D18" s="532"/>
      <c r="E18" s="532"/>
      <c r="F18" s="532"/>
      <c r="G18" s="532"/>
    </row>
    <row r="19" spans="1:7" x14ac:dyDescent="0.25">
      <c r="A19" s="47"/>
      <c r="B19" s="532" t="s">
        <v>589</v>
      </c>
      <c r="C19" s="532"/>
      <c r="D19" s="532"/>
      <c r="E19" s="532"/>
      <c r="F19" s="532"/>
      <c r="G19" s="532"/>
    </row>
    <row r="20" spans="1:7" x14ac:dyDescent="0.25">
      <c r="A20" s="47"/>
      <c r="B20" s="532" t="s">
        <v>614</v>
      </c>
      <c r="C20" s="532"/>
      <c r="D20" s="532"/>
      <c r="E20" s="532"/>
      <c r="F20" s="532"/>
      <c r="G20" s="532"/>
    </row>
    <row r="21" spans="1:7" x14ac:dyDescent="0.25">
      <c r="A21" s="47"/>
      <c r="B21" s="58"/>
      <c r="C21" s="57"/>
      <c r="G21" s="47"/>
    </row>
    <row r="22" spans="1:7" x14ac:dyDescent="0.25">
      <c r="B22" s="39" t="s">
        <v>121</v>
      </c>
    </row>
    <row r="23" spans="1:7" x14ac:dyDescent="0.25">
      <c r="B23" s="40" t="s">
        <v>590</v>
      </c>
    </row>
    <row r="24" spans="1:7" x14ac:dyDescent="0.25">
      <c r="B24" s="40" t="s">
        <v>591</v>
      </c>
    </row>
    <row r="25" spans="1:7" x14ac:dyDescent="0.25">
      <c r="B25" s="40" t="s">
        <v>592</v>
      </c>
    </row>
    <row r="26" spans="1:7" x14ac:dyDescent="0.25">
      <c r="B26" s="40" t="s">
        <v>593</v>
      </c>
    </row>
    <row r="27" spans="1:7" x14ac:dyDescent="0.25">
      <c r="B27" s="40" t="s">
        <v>594</v>
      </c>
    </row>
    <row r="28" spans="1:7" x14ac:dyDescent="0.25">
      <c r="B28" s="40" t="s">
        <v>595</v>
      </c>
    </row>
    <row r="29" spans="1:7" x14ac:dyDescent="0.25">
      <c r="B29" s="39"/>
    </row>
    <row r="30" spans="1:7" x14ac:dyDescent="0.25">
      <c r="B30" s="40" t="s">
        <v>245</v>
      </c>
    </row>
    <row r="31" spans="1:7" x14ac:dyDescent="0.25">
      <c r="B31" s="61" t="s">
        <v>421</v>
      </c>
    </row>
    <row r="32" spans="1:7" x14ac:dyDescent="0.25">
      <c r="B32" s="61" t="s">
        <v>246</v>
      </c>
    </row>
    <row r="33" spans="2:6" x14ac:dyDescent="0.25">
      <c r="B33" s="61"/>
    </row>
    <row r="34" spans="2:6" x14ac:dyDescent="0.25">
      <c r="B34" s="61" t="s">
        <v>250</v>
      </c>
    </row>
    <row r="35" spans="2:6" x14ac:dyDescent="0.25">
      <c r="B35" s="61" t="s">
        <v>251</v>
      </c>
    </row>
    <row r="36" spans="2:6" x14ac:dyDescent="0.25">
      <c r="B36" s="47"/>
    </row>
    <row r="39" spans="2:6" x14ac:dyDescent="0.25">
      <c r="B39" s="40" t="s">
        <v>243</v>
      </c>
    </row>
    <row r="40" spans="2:6" x14ac:dyDescent="0.25">
      <c r="B40" s="52" t="s">
        <v>334</v>
      </c>
    </row>
    <row r="41" spans="2:6" x14ac:dyDescent="0.25">
      <c r="B41" s="62" t="s">
        <v>335</v>
      </c>
    </row>
    <row r="42" spans="2:6" x14ac:dyDescent="0.25">
      <c r="B42" s="52" t="s">
        <v>336</v>
      </c>
      <c r="C42" s="47"/>
      <c r="D42" s="47"/>
      <c r="E42" s="47"/>
      <c r="F42" s="47"/>
    </row>
    <row r="43" spans="2:6" x14ac:dyDescent="0.25">
      <c r="B43" s="52" t="s">
        <v>244</v>
      </c>
      <c r="C43" s="63"/>
      <c r="D43" s="63"/>
      <c r="E43" s="63"/>
      <c r="F43" s="63"/>
    </row>
    <row r="44" spans="2:6" x14ac:dyDescent="0.25">
      <c r="B44" s="52" t="s">
        <v>337</v>
      </c>
      <c r="C44" s="47"/>
      <c r="D44" s="47"/>
      <c r="E44" s="47"/>
      <c r="F44" s="47"/>
    </row>
    <row r="45" spans="2:6" x14ac:dyDescent="0.25">
      <c r="B45" s="52" t="s">
        <v>338</v>
      </c>
      <c r="C45" s="47"/>
      <c r="D45" s="47"/>
      <c r="E45" s="47"/>
      <c r="F45" s="47"/>
    </row>
    <row r="46" spans="2:6" x14ac:dyDescent="0.25">
      <c r="B46" s="52" t="s">
        <v>339</v>
      </c>
      <c r="C46" s="47"/>
      <c r="D46" s="47"/>
      <c r="E46" s="47"/>
      <c r="F46" s="47"/>
    </row>
    <row r="47" spans="2:6" x14ac:dyDescent="0.25">
      <c r="B47" s="52" t="s">
        <v>340</v>
      </c>
      <c r="C47" s="47"/>
      <c r="D47" s="47"/>
      <c r="E47" s="47"/>
      <c r="F47" s="47"/>
    </row>
    <row r="48" spans="2:6" x14ac:dyDescent="0.25">
      <c r="B48" s="52" t="s">
        <v>341</v>
      </c>
      <c r="C48" s="47"/>
      <c r="D48" s="47"/>
      <c r="E48" s="47"/>
      <c r="F48" s="47"/>
    </row>
  </sheetData>
  <mergeCells count="5">
    <mergeCell ref="B8:C8"/>
    <mergeCell ref="B17:G17"/>
    <mergeCell ref="B18:G18"/>
    <mergeCell ref="B19:G19"/>
    <mergeCell ref="B20:G20"/>
  </mergeCells>
  <phoneticPr fontId="1" type="noConversion"/>
  <pageMargins left="0.45" right="0.45" top="0.75" bottom="0.75" header="0.3" footer="0.3"/>
  <pageSetup paperSize="9" scale="87" orientation="portrait" verticalDpi="300" r:id="rId1"/>
  <headerFooter>
    <oddHeader>&amp;L&amp;"Aptos,Bold"&amp;F&amp;R&amp;"Aptos,Bold"&amp;A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BC0BA-A993-42FA-8E92-2CD481161A1C}">
  <sheetPr>
    <tabColor rgb="FF00B050"/>
  </sheetPr>
  <dimension ref="B1:M31"/>
  <sheetViews>
    <sheetView showGridLines="0" zoomScaleNormal="100" workbookViewId="0">
      <selection activeCell="J11" sqref="J11"/>
    </sheetView>
  </sheetViews>
  <sheetFormatPr defaultColWidth="9.28515625" defaultRowHeight="13.5" x14ac:dyDescent="0.25"/>
  <cols>
    <col min="1" max="1" width="1.42578125" style="2" customWidth="1"/>
    <col min="2" max="2" width="4.5703125" style="1" customWidth="1"/>
    <col min="3" max="4" width="9.28515625" style="2"/>
    <col min="5" max="5" width="3.5703125" style="2" customWidth="1"/>
    <col min="6" max="6" width="17.28515625" style="2" customWidth="1"/>
    <col min="7" max="7" width="9.7109375" style="2" bestFit="1" customWidth="1"/>
    <col min="8" max="8" width="11.42578125" style="2" bestFit="1" customWidth="1"/>
    <col min="9" max="9" width="23.42578125" style="2" customWidth="1"/>
    <col min="10" max="10" width="19.28515625" style="2" customWidth="1"/>
    <col min="11" max="11" width="21.7109375" style="2" customWidth="1"/>
    <col min="12" max="12" width="41.7109375" style="2" customWidth="1"/>
    <col min="13" max="13" width="29" style="2" customWidth="1"/>
    <col min="14" max="16384" width="9.28515625" style="2"/>
  </cols>
  <sheetData>
    <row r="1" spans="2:13" ht="7.5" customHeight="1" x14ac:dyDescent="0.25"/>
    <row r="2" spans="2:13" s="40" customFormat="1" ht="15" x14ac:dyDescent="0.25">
      <c r="B2" s="4" t="s">
        <v>317</v>
      </c>
    </row>
    <row r="3" spans="2:13" s="18" customFormat="1" ht="15" x14ac:dyDescent="0.25">
      <c r="B3" s="288" t="s">
        <v>309</v>
      </c>
      <c r="C3" s="41"/>
      <c r="D3" s="41"/>
      <c r="E3" s="41"/>
      <c r="F3" s="41"/>
      <c r="G3" s="41"/>
      <c r="H3" s="41"/>
      <c r="I3" s="41"/>
      <c r="J3" s="41"/>
      <c r="K3" s="41"/>
      <c r="L3" s="41"/>
      <c r="M3" s="41"/>
    </row>
    <row r="5" spans="2:13" s="18" customFormat="1" x14ac:dyDescent="0.25">
      <c r="B5" s="42" t="s">
        <v>1</v>
      </c>
      <c r="C5" s="18" t="s">
        <v>266</v>
      </c>
    </row>
    <row r="6" spans="2:13" s="21" customFormat="1" ht="27" x14ac:dyDescent="0.25">
      <c r="B6" s="20" t="s">
        <v>2</v>
      </c>
      <c r="C6" s="415" t="s">
        <v>267</v>
      </c>
      <c r="D6" s="415"/>
      <c r="E6" s="415"/>
      <c r="F6" s="415"/>
      <c r="G6" s="43" t="s">
        <v>268</v>
      </c>
      <c r="H6" s="43" t="s">
        <v>269</v>
      </c>
      <c r="I6" s="43" t="s">
        <v>270</v>
      </c>
      <c r="J6" s="43" t="s">
        <v>271</v>
      </c>
      <c r="K6" s="43" t="s">
        <v>272</v>
      </c>
      <c r="L6" s="43" t="s">
        <v>273</v>
      </c>
    </row>
    <row r="7" spans="2:13" ht="80.650000000000006" customHeight="1" x14ac:dyDescent="0.25">
      <c r="B7" s="44">
        <v>1</v>
      </c>
      <c r="C7" s="533" t="s">
        <v>327</v>
      </c>
      <c r="D7" s="534"/>
      <c r="E7" s="534"/>
      <c r="F7" s="535"/>
      <c r="G7" s="45" t="s">
        <v>274</v>
      </c>
      <c r="H7" s="44" t="s">
        <v>275</v>
      </c>
      <c r="I7" s="45" t="s">
        <v>276</v>
      </c>
      <c r="J7" s="45" t="s">
        <v>277</v>
      </c>
      <c r="K7" s="45" t="s">
        <v>278</v>
      </c>
      <c r="L7" s="45" t="s">
        <v>310</v>
      </c>
    </row>
    <row r="8" spans="2:13" ht="42" customHeight="1" x14ac:dyDescent="0.25">
      <c r="B8" s="44">
        <v>2</v>
      </c>
      <c r="C8" s="533" t="s">
        <v>328</v>
      </c>
      <c r="D8" s="534"/>
      <c r="E8" s="534"/>
      <c r="F8" s="535"/>
      <c r="G8" s="45" t="s">
        <v>274</v>
      </c>
      <c r="H8" s="44" t="s">
        <v>279</v>
      </c>
      <c r="I8" s="45" t="s">
        <v>280</v>
      </c>
      <c r="J8" s="45" t="s">
        <v>281</v>
      </c>
      <c r="K8" s="45" t="s">
        <v>282</v>
      </c>
      <c r="L8" s="45" t="s">
        <v>311</v>
      </c>
    </row>
    <row r="9" spans="2:13" s="33" customFormat="1" x14ac:dyDescent="0.25">
      <c r="B9" s="33" t="s">
        <v>312</v>
      </c>
    </row>
    <row r="10" spans="2:13" x14ac:dyDescent="0.25">
      <c r="B10" s="33" t="s">
        <v>283</v>
      </c>
    </row>
    <row r="11" spans="2:13" x14ac:dyDescent="0.25">
      <c r="B11" s="33"/>
    </row>
    <row r="12" spans="2:13" x14ac:dyDescent="0.25">
      <c r="B12" s="33"/>
    </row>
    <row r="13" spans="2:13" s="18" customFormat="1" x14ac:dyDescent="0.25">
      <c r="B13" s="42" t="s">
        <v>26</v>
      </c>
      <c r="C13" s="18" t="s">
        <v>284</v>
      </c>
    </row>
    <row r="14" spans="2:13" s="21" customFormat="1" ht="27" x14ac:dyDescent="0.25">
      <c r="B14" s="20" t="s">
        <v>2</v>
      </c>
      <c r="C14" s="415" t="s">
        <v>267</v>
      </c>
      <c r="D14" s="415"/>
      <c r="E14" s="415"/>
      <c r="F14" s="415"/>
      <c r="G14" s="43" t="s">
        <v>268</v>
      </c>
      <c r="H14" s="43" t="s">
        <v>285</v>
      </c>
      <c r="I14" s="43" t="s">
        <v>286</v>
      </c>
      <c r="J14" s="43" t="s">
        <v>287</v>
      </c>
      <c r="K14" s="43" t="s">
        <v>272</v>
      </c>
      <c r="L14" s="43" t="s">
        <v>273</v>
      </c>
    </row>
    <row r="15" spans="2:13" ht="54" x14ac:dyDescent="0.25">
      <c r="B15" s="44">
        <v>1</v>
      </c>
      <c r="C15" s="533" t="s">
        <v>329</v>
      </c>
      <c r="D15" s="534"/>
      <c r="E15" s="534"/>
      <c r="F15" s="535"/>
      <c r="G15" s="45" t="s">
        <v>274</v>
      </c>
      <c r="H15" s="44" t="s">
        <v>288</v>
      </c>
      <c r="I15" s="45" t="s">
        <v>289</v>
      </c>
      <c r="J15" s="45" t="s">
        <v>290</v>
      </c>
      <c r="K15" s="45" t="s">
        <v>291</v>
      </c>
      <c r="L15" s="45" t="s">
        <v>313</v>
      </c>
    </row>
    <row r="16" spans="2:13" ht="54" x14ac:dyDescent="0.25">
      <c r="B16" s="44">
        <v>2</v>
      </c>
      <c r="C16" s="533" t="s">
        <v>330</v>
      </c>
      <c r="D16" s="534"/>
      <c r="E16" s="534"/>
      <c r="F16" s="535"/>
      <c r="G16" s="45" t="s">
        <v>292</v>
      </c>
      <c r="H16" s="44" t="s">
        <v>288</v>
      </c>
      <c r="I16" s="45" t="s">
        <v>293</v>
      </c>
      <c r="J16" s="45" t="s">
        <v>294</v>
      </c>
      <c r="K16" s="45" t="s">
        <v>295</v>
      </c>
      <c r="L16" s="45" t="s">
        <v>314</v>
      </c>
    </row>
    <row r="17" spans="2:12" ht="54" x14ac:dyDescent="0.25">
      <c r="B17" s="44">
        <v>3</v>
      </c>
      <c r="C17" s="533" t="s">
        <v>331</v>
      </c>
      <c r="D17" s="534"/>
      <c r="E17" s="534"/>
      <c r="F17" s="535"/>
      <c r="G17" s="45" t="s">
        <v>274</v>
      </c>
      <c r="H17" s="44" t="s">
        <v>288</v>
      </c>
      <c r="I17" s="45" t="s">
        <v>296</v>
      </c>
      <c r="J17" s="287" t="s">
        <v>368</v>
      </c>
      <c r="K17" s="45" t="s">
        <v>297</v>
      </c>
      <c r="L17" s="45" t="s">
        <v>315</v>
      </c>
    </row>
    <row r="18" spans="2:12" ht="54" x14ac:dyDescent="0.25">
      <c r="B18" s="44">
        <v>4</v>
      </c>
      <c r="C18" s="533" t="s">
        <v>332</v>
      </c>
      <c r="D18" s="534"/>
      <c r="E18" s="534"/>
      <c r="F18" s="535"/>
      <c r="G18" s="45" t="s">
        <v>296</v>
      </c>
      <c r="H18" s="44" t="s">
        <v>27</v>
      </c>
      <c r="I18" s="45" t="s">
        <v>293</v>
      </c>
      <c r="J18" s="45" t="s">
        <v>298</v>
      </c>
      <c r="K18" s="45" t="s">
        <v>299</v>
      </c>
      <c r="L18" s="45" t="s">
        <v>300</v>
      </c>
    </row>
    <row r="19" spans="2:12" hidden="1" x14ac:dyDescent="0.25">
      <c r="B19" s="44"/>
      <c r="C19" s="533"/>
      <c r="D19" s="534"/>
      <c r="E19" s="534"/>
      <c r="F19" s="535"/>
      <c r="G19" s="45"/>
      <c r="H19" s="44"/>
      <c r="I19" s="45"/>
      <c r="J19" s="45"/>
      <c r="K19" s="45"/>
      <c r="L19" s="45"/>
    </row>
    <row r="20" spans="2:12" hidden="1" x14ac:dyDescent="0.25">
      <c r="B20" s="44"/>
      <c r="C20" s="533"/>
      <c r="D20" s="534"/>
      <c r="E20" s="534"/>
      <c r="F20" s="535"/>
      <c r="G20" s="45"/>
      <c r="H20" s="44"/>
      <c r="I20" s="45"/>
      <c r="J20" s="45"/>
      <c r="K20" s="45"/>
      <c r="L20" s="45"/>
    </row>
    <row r="21" spans="2:12" s="33" customFormat="1" x14ac:dyDescent="0.25">
      <c r="B21" s="33" t="s">
        <v>301</v>
      </c>
    </row>
    <row r="22" spans="2:12" x14ac:dyDescent="0.25">
      <c r="B22" s="33" t="s">
        <v>302</v>
      </c>
    </row>
    <row r="23" spans="2:12" ht="47.25" customHeight="1" x14ac:dyDescent="0.25">
      <c r="B23" s="536" t="s">
        <v>303</v>
      </c>
      <c r="C23" s="536"/>
      <c r="D23" s="536"/>
      <c r="E23" s="536"/>
      <c r="F23" s="536"/>
      <c r="G23" s="536"/>
      <c r="H23" s="536"/>
      <c r="I23" s="536"/>
      <c r="J23" s="536"/>
      <c r="K23" s="536"/>
      <c r="L23" s="536"/>
    </row>
    <row r="24" spans="2:12" ht="28.5" customHeight="1" x14ac:dyDescent="0.25">
      <c r="B24" s="536" t="s">
        <v>304</v>
      </c>
      <c r="C24" s="536"/>
      <c r="D24" s="536"/>
      <c r="E24" s="536"/>
      <c r="F24" s="536"/>
      <c r="G24" s="536"/>
      <c r="H24" s="536"/>
      <c r="I24" s="536"/>
      <c r="J24" s="536"/>
      <c r="K24" s="536"/>
      <c r="L24" s="536"/>
    </row>
    <row r="25" spans="2:12" ht="32.25" customHeight="1" x14ac:dyDescent="0.25">
      <c r="B25" s="536" t="s">
        <v>305</v>
      </c>
      <c r="C25" s="536"/>
      <c r="D25" s="536"/>
      <c r="E25" s="536"/>
      <c r="F25" s="536"/>
      <c r="G25" s="536"/>
      <c r="H25" s="536"/>
      <c r="I25" s="536"/>
      <c r="J25" s="536"/>
      <c r="K25" s="536"/>
      <c r="L25" s="536"/>
    </row>
    <row r="28" spans="2:12" s="18" customFormat="1" x14ac:dyDescent="0.25">
      <c r="B28" s="42" t="s">
        <v>31</v>
      </c>
      <c r="C28" s="18" t="s">
        <v>306</v>
      </c>
    </row>
    <row r="29" spans="2:12" s="21" customFormat="1" ht="27" x14ac:dyDescent="0.25">
      <c r="B29" s="20" t="s">
        <v>2</v>
      </c>
      <c r="C29" s="415" t="s">
        <v>267</v>
      </c>
      <c r="D29" s="415"/>
      <c r="E29" s="415"/>
      <c r="F29" s="415"/>
      <c r="G29" s="43" t="s">
        <v>268</v>
      </c>
      <c r="H29" s="43" t="s">
        <v>285</v>
      </c>
      <c r="I29" s="43" t="s">
        <v>286</v>
      </c>
      <c r="J29" s="43" t="s">
        <v>287</v>
      </c>
      <c r="K29" s="43" t="s">
        <v>272</v>
      </c>
      <c r="L29" s="43" t="s">
        <v>273</v>
      </c>
    </row>
    <row r="30" spans="2:12" ht="54" x14ac:dyDescent="0.25">
      <c r="B30" s="44">
        <v>1</v>
      </c>
      <c r="C30" s="533" t="s">
        <v>333</v>
      </c>
      <c r="D30" s="534"/>
      <c r="E30" s="534"/>
      <c r="F30" s="535"/>
      <c r="G30" s="45" t="s">
        <v>274</v>
      </c>
      <c r="H30" s="44" t="s">
        <v>422</v>
      </c>
      <c r="I30" s="45" t="s">
        <v>289</v>
      </c>
      <c r="J30" s="45" t="s">
        <v>307</v>
      </c>
      <c r="K30" s="45" t="s">
        <v>291</v>
      </c>
      <c r="L30" s="45" t="s">
        <v>316</v>
      </c>
    </row>
    <row r="31" spans="2:12" x14ac:dyDescent="0.25">
      <c r="B31" s="33" t="s">
        <v>308</v>
      </c>
    </row>
  </sheetData>
  <mergeCells count="15">
    <mergeCell ref="C6:F6"/>
    <mergeCell ref="C7:F7"/>
    <mergeCell ref="C8:F8"/>
    <mergeCell ref="C14:F14"/>
    <mergeCell ref="C15:F15"/>
    <mergeCell ref="C16:F16"/>
    <mergeCell ref="C17:F17"/>
    <mergeCell ref="C18:F18"/>
    <mergeCell ref="C30:F30"/>
    <mergeCell ref="C19:F19"/>
    <mergeCell ref="C20:F20"/>
    <mergeCell ref="B23:L23"/>
    <mergeCell ref="B24:L24"/>
    <mergeCell ref="B25:L25"/>
    <mergeCell ref="C29:F29"/>
  </mergeCells>
  <pageMargins left="0.7" right="0.2" top="0.75" bottom="0.75" header="0.3" footer="0.3"/>
  <pageSetup paperSize="9" scale="78" orientation="landscape" horizontalDpi="300" verticalDpi="300" r:id="rId1"/>
  <headerFooter>
    <oddHeader>&amp;L&amp;"Aptos,Bold"&amp;F&amp;R&amp;"Aptos,Bold"&amp;A</oddHeader>
  </headerFooter>
  <colBreaks count="1" manualBreakCount="1">
    <brk id="13"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7D2E-951C-436E-9882-19576443B3A4}">
  <sheetPr>
    <tabColor rgb="FF00B050"/>
    <pageSetUpPr autoPageBreaks="0"/>
  </sheetPr>
  <dimension ref="A2:O68"/>
  <sheetViews>
    <sheetView showGridLines="0" zoomScaleNormal="100" workbookViewId="0">
      <selection activeCell="E16" sqref="E16"/>
    </sheetView>
  </sheetViews>
  <sheetFormatPr defaultColWidth="9.28515625" defaultRowHeight="13.5" x14ac:dyDescent="0.25"/>
  <cols>
    <col min="1" max="1" width="4.28515625" style="27" customWidth="1"/>
    <col min="2" max="2" width="5.42578125" style="27" customWidth="1"/>
    <col min="3" max="3" width="27.140625" style="27" bestFit="1" customWidth="1"/>
    <col min="4" max="4" width="11.7109375" style="27" customWidth="1"/>
    <col min="5" max="5" width="12.85546875" style="116" customWidth="1"/>
    <col min="6" max="11" width="11.7109375" style="116" customWidth="1"/>
    <col min="12" max="12" width="13.42578125" style="116" customWidth="1"/>
    <col min="13" max="13" width="11.7109375" style="27" customWidth="1"/>
    <col min="14" max="14" width="11.28515625" style="27" customWidth="1"/>
    <col min="15" max="15" width="11.7109375" style="27" bestFit="1" customWidth="1"/>
    <col min="16" max="16384" width="9.28515625" style="27"/>
  </cols>
  <sheetData>
    <row r="2" spans="2:15" s="7" customFormat="1" ht="15" x14ac:dyDescent="0.25">
      <c r="B2" s="4" t="s">
        <v>369</v>
      </c>
      <c r="C2" s="5"/>
      <c r="D2" s="5"/>
    </row>
    <row r="3" spans="2:15" s="7" customFormat="1" ht="19.899999999999999" customHeight="1" x14ac:dyDescent="0.25">
      <c r="B3" s="9" t="s">
        <v>370</v>
      </c>
      <c r="C3" s="10"/>
      <c r="D3" s="10"/>
      <c r="E3" s="10"/>
      <c r="F3" s="10"/>
      <c r="G3" s="10"/>
      <c r="H3" s="10"/>
      <c r="I3" s="10"/>
      <c r="J3" s="10"/>
      <c r="K3" s="10"/>
      <c r="L3" s="10"/>
    </row>
    <row r="4" spans="2:15" s="7" customFormat="1" ht="6" customHeight="1" x14ac:dyDescent="0.25">
      <c r="B4" s="453"/>
      <c r="C4" s="453"/>
      <c r="D4" s="92"/>
    </row>
    <row r="5" spans="2:15" s="21" customFormat="1" ht="94.5" x14ac:dyDescent="0.25">
      <c r="B5" s="93" t="s">
        <v>2</v>
      </c>
      <c r="C5" s="93" t="s">
        <v>103</v>
      </c>
      <c r="D5" s="93" t="s">
        <v>104</v>
      </c>
      <c r="E5" s="95" t="s">
        <v>107</v>
      </c>
      <c r="F5" s="95" t="s">
        <v>371</v>
      </c>
      <c r="G5" s="95" t="s">
        <v>372</v>
      </c>
      <c r="H5" s="95" t="s">
        <v>373</v>
      </c>
      <c r="I5" s="95" t="s">
        <v>374</v>
      </c>
      <c r="J5" s="95" t="s">
        <v>376</v>
      </c>
      <c r="K5" s="95" t="s">
        <v>378</v>
      </c>
      <c r="L5" s="95" t="s">
        <v>533</v>
      </c>
    </row>
    <row r="6" spans="2:15" ht="14.65" customHeight="1" x14ac:dyDescent="0.25">
      <c r="B6" s="97">
        <v>1</v>
      </c>
      <c r="C6" s="314" t="s">
        <v>424</v>
      </c>
      <c r="D6" s="99" t="s">
        <v>112</v>
      </c>
      <c r="E6" s="289">
        <f>'Anexa 3'!G6</f>
        <v>2241</v>
      </c>
      <c r="F6" s="539">
        <v>12</v>
      </c>
      <c r="G6" s="539">
        <v>24</v>
      </c>
      <c r="H6" s="539">
        <v>12</v>
      </c>
      <c r="I6" s="539" t="s">
        <v>375</v>
      </c>
      <c r="J6" s="539" t="s">
        <v>377</v>
      </c>
      <c r="K6" s="537">
        <f>(E19*F6)+(E19*G6)</f>
        <v>595512</v>
      </c>
      <c r="L6" s="537">
        <f>E19*H6</f>
        <v>198504</v>
      </c>
    </row>
    <row r="7" spans="2:15" ht="14.65" customHeight="1" x14ac:dyDescent="0.25">
      <c r="B7" s="97">
        <v>2</v>
      </c>
      <c r="C7" s="314" t="s">
        <v>425</v>
      </c>
      <c r="D7" s="99" t="s">
        <v>112</v>
      </c>
      <c r="E7" s="289">
        <f>'Anexa 3'!G7</f>
        <v>3536</v>
      </c>
      <c r="F7" s="539"/>
      <c r="G7" s="539"/>
      <c r="H7" s="539"/>
      <c r="I7" s="539"/>
      <c r="J7" s="539"/>
      <c r="K7" s="537"/>
      <c r="L7" s="537"/>
      <c r="O7" s="133"/>
    </row>
    <row r="8" spans="2:15" ht="14.65" customHeight="1" x14ac:dyDescent="0.25">
      <c r="B8" s="97">
        <v>3</v>
      </c>
      <c r="C8" s="313" t="s">
        <v>426</v>
      </c>
      <c r="D8" s="100" t="s">
        <v>115</v>
      </c>
      <c r="E8" s="289">
        <f>'Anexa 3'!G8</f>
        <v>1640</v>
      </c>
      <c r="F8" s="539"/>
      <c r="G8" s="539"/>
      <c r="H8" s="539"/>
      <c r="I8" s="539"/>
      <c r="J8" s="539"/>
      <c r="K8" s="537"/>
      <c r="L8" s="537"/>
      <c r="O8" s="133"/>
    </row>
    <row r="9" spans="2:15" ht="14.65" customHeight="1" x14ac:dyDescent="0.25">
      <c r="B9" s="97">
        <v>4</v>
      </c>
      <c r="C9" s="312" t="s">
        <v>427</v>
      </c>
      <c r="D9" s="100" t="s">
        <v>115</v>
      </c>
      <c r="E9" s="289">
        <f>'Anexa 3'!G9</f>
        <v>841</v>
      </c>
      <c r="F9" s="539"/>
      <c r="G9" s="539"/>
      <c r="H9" s="539"/>
      <c r="I9" s="539"/>
      <c r="J9" s="539"/>
      <c r="K9" s="537"/>
      <c r="L9" s="537"/>
      <c r="O9" s="133"/>
    </row>
    <row r="10" spans="2:15" s="199" customFormat="1" ht="14.65" customHeight="1" x14ac:dyDescent="0.25">
      <c r="B10" s="97">
        <v>5</v>
      </c>
      <c r="C10" s="312" t="s">
        <v>428</v>
      </c>
      <c r="D10" s="100" t="s">
        <v>115</v>
      </c>
      <c r="E10" s="289">
        <f>'Anexa 3'!G10</f>
        <v>697</v>
      </c>
      <c r="F10" s="539"/>
      <c r="G10" s="539"/>
      <c r="H10" s="539"/>
      <c r="I10" s="539"/>
      <c r="J10" s="539"/>
      <c r="K10" s="537"/>
      <c r="L10" s="537"/>
      <c r="O10" s="311"/>
    </row>
    <row r="11" spans="2:15" ht="14.65" customHeight="1" x14ac:dyDescent="0.25">
      <c r="B11" s="97">
        <v>6</v>
      </c>
      <c r="C11" s="312" t="s">
        <v>429</v>
      </c>
      <c r="D11" s="100" t="s">
        <v>115</v>
      </c>
      <c r="E11" s="289">
        <f>'Anexa 3'!G11</f>
        <v>2313</v>
      </c>
      <c r="F11" s="539"/>
      <c r="G11" s="539"/>
      <c r="H11" s="539"/>
      <c r="I11" s="539"/>
      <c r="J11" s="539"/>
      <c r="K11" s="537"/>
      <c r="L11" s="537"/>
      <c r="O11" s="133"/>
    </row>
    <row r="12" spans="2:15" ht="14.65" customHeight="1" x14ac:dyDescent="0.25">
      <c r="B12" s="97">
        <v>7</v>
      </c>
      <c r="C12" s="312" t="s">
        <v>430</v>
      </c>
      <c r="D12" s="100" t="s">
        <v>115</v>
      </c>
      <c r="E12" s="289">
        <f>'Anexa 3'!G12</f>
        <v>1513</v>
      </c>
      <c r="F12" s="539"/>
      <c r="G12" s="539"/>
      <c r="H12" s="539"/>
      <c r="I12" s="539"/>
      <c r="J12" s="539"/>
      <c r="K12" s="537"/>
      <c r="L12" s="537"/>
    </row>
    <row r="13" spans="2:15" ht="14.65" customHeight="1" x14ac:dyDescent="0.25">
      <c r="B13" s="97">
        <v>8</v>
      </c>
      <c r="C13" s="312" t="s">
        <v>431</v>
      </c>
      <c r="D13" s="100" t="s">
        <v>115</v>
      </c>
      <c r="E13" s="289">
        <f>'Anexa 3'!G13</f>
        <v>848</v>
      </c>
      <c r="F13" s="539"/>
      <c r="G13" s="539"/>
      <c r="H13" s="539"/>
      <c r="I13" s="539"/>
      <c r="J13" s="539"/>
      <c r="K13" s="537"/>
      <c r="L13" s="537"/>
      <c r="O13" s="133"/>
    </row>
    <row r="14" spans="2:15" ht="14.65" customHeight="1" x14ac:dyDescent="0.25">
      <c r="B14" s="97">
        <v>9</v>
      </c>
      <c r="C14" s="313" t="s">
        <v>432</v>
      </c>
      <c r="D14" s="100" t="s">
        <v>115</v>
      </c>
      <c r="E14" s="289">
        <f>'Anexa 3'!G14</f>
        <v>676</v>
      </c>
      <c r="F14" s="539"/>
      <c r="G14" s="539"/>
      <c r="H14" s="539"/>
      <c r="I14" s="539"/>
      <c r="J14" s="539"/>
      <c r="K14" s="537"/>
      <c r="L14" s="537"/>
      <c r="O14" s="133"/>
    </row>
    <row r="15" spans="2:15" ht="14.65" customHeight="1" x14ac:dyDescent="0.25">
      <c r="B15" s="97">
        <v>10</v>
      </c>
      <c r="C15" s="312" t="s">
        <v>433</v>
      </c>
      <c r="D15" s="100" t="s">
        <v>115</v>
      </c>
      <c r="E15" s="289">
        <f>'Anexa 3'!G15</f>
        <v>623</v>
      </c>
      <c r="F15" s="539"/>
      <c r="G15" s="539"/>
      <c r="H15" s="539"/>
      <c r="I15" s="539"/>
      <c r="J15" s="539"/>
      <c r="K15" s="537"/>
      <c r="L15" s="537"/>
      <c r="O15" s="133"/>
    </row>
    <row r="16" spans="2:15" s="199" customFormat="1" ht="14.65" customHeight="1" x14ac:dyDescent="0.25">
      <c r="B16" s="97">
        <v>11</v>
      </c>
      <c r="C16" s="312" t="s">
        <v>434</v>
      </c>
      <c r="D16" s="100" t="s">
        <v>115</v>
      </c>
      <c r="E16" s="289">
        <f>'Anexa 3'!G16</f>
        <v>590</v>
      </c>
      <c r="F16" s="539"/>
      <c r="G16" s="539"/>
      <c r="H16" s="539"/>
      <c r="I16" s="539"/>
      <c r="J16" s="539"/>
      <c r="K16" s="537"/>
      <c r="L16" s="537"/>
      <c r="O16" s="311"/>
    </row>
    <row r="17" spans="1:15" ht="14.65" customHeight="1" x14ac:dyDescent="0.25">
      <c r="B17" s="97">
        <v>12</v>
      </c>
      <c r="C17" s="312" t="s">
        <v>435</v>
      </c>
      <c r="D17" s="100" t="s">
        <v>115</v>
      </c>
      <c r="E17" s="289">
        <f>'Anexa 3'!G17</f>
        <v>432</v>
      </c>
      <c r="F17" s="539"/>
      <c r="G17" s="539"/>
      <c r="H17" s="539"/>
      <c r="I17" s="539"/>
      <c r="J17" s="539"/>
      <c r="K17" s="537"/>
      <c r="L17" s="537"/>
      <c r="O17" s="133"/>
    </row>
    <row r="18" spans="1:15" ht="14.65" customHeight="1" x14ac:dyDescent="0.25">
      <c r="B18" s="97">
        <v>13</v>
      </c>
      <c r="C18" s="312" t="s">
        <v>436</v>
      </c>
      <c r="D18" s="100" t="s">
        <v>115</v>
      </c>
      <c r="E18" s="289">
        <f>'Anexa 3'!G18</f>
        <v>592</v>
      </c>
      <c r="F18" s="539"/>
      <c r="G18" s="539"/>
      <c r="H18" s="539"/>
      <c r="I18" s="539"/>
      <c r="J18" s="539"/>
      <c r="K18" s="537"/>
      <c r="L18" s="537"/>
      <c r="O18" s="133"/>
    </row>
    <row r="19" spans="1:15" s="104" customFormat="1" x14ac:dyDescent="0.25">
      <c r="D19" s="104" t="s">
        <v>120</v>
      </c>
      <c r="E19" s="290">
        <f>SUM(E6:E18)</f>
        <v>16542</v>
      </c>
      <c r="F19" s="539"/>
      <c r="G19" s="539"/>
      <c r="H19" s="539"/>
      <c r="I19" s="539"/>
      <c r="J19" s="539"/>
      <c r="K19" s="537"/>
      <c r="L19" s="537"/>
    </row>
    <row r="20" spans="1:15" x14ac:dyDescent="0.25">
      <c r="E20" s="113"/>
      <c r="F20" s="113"/>
      <c r="G20" s="113"/>
      <c r="H20" s="113"/>
      <c r="I20" s="113"/>
      <c r="J20" s="113"/>
      <c r="K20" s="113"/>
      <c r="L20" s="113"/>
    </row>
    <row r="21" spans="1:15" s="116" customFormat="1" x14ac:dyDescent="0.25">
      <c r="A21" s="27"/>
      <c r="B21" s="538" t="s">
        <v>379</v>
      </c>
      <c r="C21" s="538"/>
      <c r="D21" s="538"/>
      <c r="E21" s="538"/>
      <c r="F21" s="538"/>
      <c r="G21" s="538"/>
      <c r="H21" s="538"/>
      <c r="I21" s="538"/>
      <c r="J21" s="538"/>
      <c r="K21" s="538"/>
      <c r="L21" s="538"/>
    </row>
    <row r="22" spans="1:15" s="291" customFormat="1" ht="30" x14ac:dyDescent="0.25">
      <c r="B22" s="297" t="s">
        <v>104</v>
      </c>
      <c r="C22" s="297" t="s">
        <v>390</v>
      </c>
      <c r="D22" s="297" t="s">
        <v>391</v>
      </c>
      <c r="E22" s="297" t="s">
        <v>392</v>
      </c>
      <c r="F22" s="296" t="s">
        <v>386</v>
      </c>
      <c r="G22" s="296" t="s">
        <v>387</v>
      </c>
      <c r="H22" s="296" t="s">
        <v>388</v>
      </c>
      <c r="I22" s="296" t="s">
        <v>389</v>
      </c>
    </row>
    <row r="23" spans="1:15" s="292" customFormat="1" ht="48" x14ac:dyDescent="0.25">
      <c r="B23" s="293" t="s">
        <v>380</v>
      </c>
      <c r="C23" s="293" t="s">
        <v>33</v>
      </c>
      <c r="D23" s="295" t="s">
        <v>381</v>
      </c>
      <c r="E23" s="293">
        <v>120</v>
      </c>
      <c r="F23" s="293">
        <v>20</v>
      </c>
      <c r="G23" s="293" t="s">
        <v>382</v>
      </c>
      <c r="H23" s="294" t="s">
        <v>383</v>
      </c>
      <c r="I23" s="293" t="s">
        <v>534</v>
      </c>
    </row>
    <row r="24" spans="1:15" s="292" customFormat="1" ht="48" x14ac:dyDescent="0.25">
      <c r="B24" s="293" t="s">
        <v>380</v>
      </c>
      <c r="C24" s="293" t="s">
        <v>34</v>
      </c>
      <c r="D24" s="295" t="s">
        <v>384</v>
      </c>
      <c r="E24" s="293">
        <v>120</v>
      </c>
      <c r="F24" s="293">
        <v>20</v>
      </c>
      <c r="G24" s="293" t="s">
        <v>382</v>
      </c>
      <c r="H24" s="294" t="s">
        <v>383</v>
      </c>
      <c r="I24" s="293" t="s">
        <v>534</v>
      </c>
    </row>
    <row r="25" spans="1:15" s="2" customFormat="1" ht="48" x14ac:dyDescent="0.25">
      <c r="B25" s="293" t="s">
        <v>380</v>
      </c>
      <c r="C25" s="293" t="s">
        <v>17</v>
      </c>
      <c r="D25" s="295" t="s">
        <v>385</v>
      </c>
      <c r="E25" s="293">
        <v>60</v>
      </c>
      <c r="F25" s="293">
        <v>20</v>
      </c>
      <c r="G25" s="293" t="s">
        <v>382</v>
      </c>
      <c r="H25" s="294" t="s">
        <v>383</v>
      </c>
      <c r="I25" s="293" t="s">
        <v>534</v>
      </c>
    </row>
    <row r="26" spans="1:15" s="116" customFormat="1" ht="14.25" thickBot="1" x14ac:dyDescent="0.3">
      <c r="A26" s="27"/>
      <c r="B26" s="27"/>
      <c r="C26" s="27"/>
      <c r="D26" s="118"/>
    </row>
    <row r="27" spans="1:15" s="116" customFormat="1" ht="14.25" thickBot="1" x14ac:dyDescent="0.3">
      <c r="A27" s="27"/>
      <c r="B27" s="104" t="s">
        <v>393</v>
      </c>
      <c r="C27" s="27"/>
      <c r="D27" s="118"/>
      <c r="F27" s="540" t="s">
        <v>399</v>
      </c>
      <c r="G27" s="541"/>
      <c r="H27" s="540" t="s">
        <v>400</v>
      </c>
      <c r="I27" s="541"/>
      <c r="J27" s="540" t="s">
        <v>402</v>
      </c>
      <c r="K27" s="541"/>
      <c r="L27" s="540" t="s">
        <v>403</v>
      </c>
      <c r="M27" s="541"/>
      <c r="N27" s="540" t="s">
        <v>405</v>
      </c>
      <c r="O27" s="541"/>
    </row>
    <row r="28" spans="1:15" s="21" customFormat="1" ht="40.5" x14ac:dyDescent="0.25">
      <c r="B28" s="299" t="s">
        <v>2</v>
      </c>
      <c r="C28" s="299" t="s">
        <v>103</v>
      </c>
      <c r="D28" s="299" t="s">
        <v>104</v>
      </c>
      <c r="E28" s="300" t="s">
        <v>107</v>
      </c>
      <c r="F28" s="544" t="s">
        <v>396</v>
      </c>
      <c r="G28" s="545"/>
      <c r="H28" s="544" t="s">
        <v>397</v>
      </c>
      <c r="I28" s="545"/>
      <c r="J28" s="546" t="s">
        <v>401</v>
      </c>
      <c r="K28" s="547"/>
      <c r="L28" s="546" t="s">
        <v>404</v>
      </c>
      <c r="M28" s="547"/>
      <c r="N28" s="542" t="s">
        <v>406</v>
      </c>
      <c r="O28" s="543"/>
    </row>
    <row r="29" spans="1:15" s="21" customFormat="1" x14ac:dyDescent="0.25">
      <c r="B29" s="299"/>
      <c r="C29" s="299"/>
      <c r="D29" s="299"/>
      <c r="E29" s="300"/>
      <c r="F29" s="300" t="s">
        <v>394</v>
      </c>
      <c r="G29" s="300" t="s">
        <v>395</v>
      </c>
      <c r="H29" s="300" t="s">
        <v>394</v>
      </c>
      <c r="I29" s="300" t="s">
        <v>395</v>
      </c>
      <c r="J29" s="300" t="s">
        <v>394</v>
      </c>
      <c r="K29" s="300" t="s">
        <v>395</v>
      </c>
      <c r="L29" s="300" t="s">
        <v>394</v>
      </c>
      <c r="M29" s="300" t="s">
        <v>395</v>
      </c>
      <c r="N29" s="300" t="s">
        <v>394</v>
      </c>
      <c r="O29" s="300" t="s">
        <v>395</v>
      </c>
    </row>
    <row r="30" spans="1:15" ht="14.65" customHeight="1" x14ac:dyDescent="0.25">
      <c r="B30" s="301">
        <v>1</v>
      </c>
      <c r="C30" s="314" t="s">
        <v>424</v>
      </c>
      <c r="D30" s="99" t="s">
        <v>112</v>
      </c>
      <c r="E30" s="298">
        <f>'Anexa 3'!G6</f>
        <v>2241</v>
      </c>
      <c r="F30" s="298">
        <f>(E30*1)+(E30*2)</f>
        <v>6723</v>
      </c>
      <c r="G30" s="298">
        <f>E30*1</f>
        <v>2241</v>
      </c>
      <c r="H30" s="298">
        <f>(E30*3)+(E30*6)</f>
        <v>20169</v>
      </c>
      <c r="I30" s="298">
        <f>E30*3</f>
        <v>6723</v>
      </c>
      <c r="J30" s="298">
        <f>H30</f>
        <v>20169</v>
      </c>
      <c r="K30" s="298">
        <f>I30</f>
        <v>6723</v>
      </c>
      <c r="L30" s="298">
        <f>J30</f>
        <v>20169</v>
      </c>
      <c r="M30" s="298">
        <f>K30</f>
        <v>6723</v>
      </c>
      <c r="N30" s="298">
        <f>(E30*2)+(E30*4)</f>
        <v>13446</v>
      </c>
      <c r="O30" s="298">
        <f>E30*2</f>
        <v>4482</v>
      </c>
    </row>
    <row r="31" spans="1:15" ht="14.65" customHeight="1" x14ac:dyDescent="0.25">
      <c r="B31" s="301">
        <v>2</v>
      </c>
      <c r="C31" s="314" t="s">
        <v>425</v>
      </c>
      <c r="D31" s="99" t="s">
        <v>112</v>
      </c>
      <c r="E31" s="298">
        <f>'Anexa 3'!G7</f>
        <v>3536</v>
      </c>
      <c r="F31" s="298">
        <f>(E31*1)+(E31*2)</f>
        <v>10608</v>
      </c>
      <c r="G31" s="298">
        <f t="shared" ref="G31:G35" si="0">E31*1</f>
        <v>3536</v>
      </c>
      <c r="H31" s="298">
        <f t="shared" ref="H31:H35" si="1">(E31*3)+(E31*6)</f>
        <v>31824</v>
      </c>
      <c r="I31" s="298">
        <f t="shared" ref="I31:I35" si="2">E31*3</f>
        <v>10608</v>
      </c>
      <c r="J31" s="298">
        <f t="shared" ref="J31:J35" si="3">H31</f>
        <v>31824</v>
      </c>
      <c r="K31" s="298">
        <f t="shared" ref="K31:K35" si="4">I31</f>
        <v>10608</v>
      </c>
      <c r="L31" s="298">
        <f t="shared" ref="L31:L35" si="5">J31</f>
        <v>31824</v>
      </c>
      <c r="M31" s="298">
        <f t="shared" ref="M31:M35" si="6">K31</f>
        <v>10608</v>
      </c>
      <c r="N31" s="298">
        <f t="shared" ref="N31:N35" si="7">(E31*2)+(E31*4)</f>
        <v>21216</v>
      </c>
      <c r="O31" s="298">
        <f t="shared" ref="O31:O35" si="8">E31*2</f>
        <v>7072</v>
      </c>
    </row>
    <row r="32" spans="1:15" ht="14.65" customHeight="1" x14ac:dyDescent="0.25">
      <c r="B32" s="301">
        <v>3</v>
      </c>
      <c r="C32" s="313" t="s">
        <v>426</v>
      </c>
      <c r="D32" s="100" t="s">
        <v>115</v>
      </c>
      <c r="E32" s="298">
        <f>'Anexa 3'!G8</f>
        <v>1640</v>
      </c>
      <c r="F32" s="298">
        <f t="shared" ref="F32:F35" si="9">(E32*1)+(E32*2)</f>
        <v>4920</v>
      </c>
      <c r="G32" s="298">
        <f t="shared" si="0"/>
        <v>1640</v>
      </c>
      <c r="H32" s="298">
        <f t="shared" si="1"/>
        <v>14760</v>
      </c>
      <c r="I32" s="298">
        <f t="shared" si="2"/>
        <v>4920</v>
      </c>
      <c r="J32" s="298">
        <f t="shared" si="3"/>
        <v>14760</v>
      </c>
      <c r="K32" s="298">
        <f t="shared" si="4"/>
        <v>4920</v>
      </c>
      <c r="L32" s="298">
        <f t="shared" si="5"/>
        <v>14760</v>
      </c>
      <c r="M32" s="298">
        <f t="shared" si="6"/>
        <v>4920</v>
      </c>
      <c r="N32" s="298">
        <f t="shared" si="7"/>
        <v>9840</v>
      </c>
      <c r="O32" s="298">
        <f t="shared" si="8"/>
        <v>3280</v>
      </c>
    </row>
    <row r="33" spans="1:15" ht="14.65" customHeight="1" x14ac:dyDescent="0.25">
      <c r="B33" s="301">
        <v>4</v>
      </c>
      <c r="C33" s="312" t="s">
        <v>427</v>
      </c>
      <c r="D33" s="100" t="s">
        <v>115</v>
      </c>
      <c r="E33" s="298">
        <f>'Anexa 3'!G9</f>
        <v>841</v>
      </c>
      <c r="F33" s="298">
        <f t="shared" si="9"/>
        <v>2523</v>
      </c>
      <c r="G33" s="298">
        <f t="shared" si="0"/>
        <v>841</v>
      </c>
      <c r="H33" s="298">
        <f t="shared" si="1"/>
        <v>7569</v>
      </c>
      <c r="I33" s="298">
        <f t="shared" si="2"/>
        <v>2523</v>
      </c>
      <c r="J33" s="298">
        <f t="shared" si="3"/>
        <v>7569</v>
      </c>
      <c r="K33" s="298">
        <f t="shared" si="4"/>
        <v>2523</v>
      </c>
      <c r="L33" s="298">
        <f t="shared" si="5"/>
        <v>7569</v>
      </c>
      <c r="M33" s="298">
        <f t="shared" si="6"/>
        <v>2523</v>
      </c>
      <c r="N33" s="298">
        <f t="shared" si="7"/>
        <v>5046</v>
      </c>
      <c r="O33" s="298">
        <f t="shared" si="8"/>
        <v>1682</v>
      </c>
    </row>
    <row r="34" spans="1:15" s="199" customFormat="1" ht="14.65" customHeight="1" x14ac:dyDescent="0.25">
      <c r="B34" s="301">
        <v>5</v>
      </c>
      <c r="C34" s="312" t="s">
        <v>428</v>
      </c>
      <c r="D34" s="100" t="s">
        <v>115</v>
      </c>
      <c r="E34" s="298">
        <f>'Anexa 3'!G10</f>
        <v>697</v>
      </c>
      <c r="F34" s="298">
        <f t="shared" si="9"/>
        <v>2091</v>
      </c>
      <c r="G34" s="298">
        <f t="shared" si="0"/>
        <v>697</v>
      </c>
      <c r="H34" s="298">
        <f t="shared" si="1"/>
        <v>6273</v>
      </c>
      <c r="I34" s="298">
        <f t="shared" si="2"/>
        <v>2091</v>
      </c>
      <c r="J34" s="298">
        <f t="shared" si="3"/>
        <v>6273</v>
      </c>
      <c r="K34" s="298">
        <f t="shared" si="4"/>
        <v>2091</v>
      </c>
      <c r="L34" s="298">
        <f t="shared" si="5"/>
        <v>6273</v>
      </c>
      <c r="M34" s="298">
        <f t="shared" si="6"/>
        <v>2091</v>
      </c>
      <c r="N34" s="298">
        <f t="shared" si="7"/>
        <v>4182</v>
      </c>
      <c r="O34" s="298">
        <f t="shared" si="8"/>
        <v>1394</v>
      </c>
    </row>
    <row r="35" spans="1:15" ht="14.65" customHeight="1" x14ac:dyDescent="0.25">
      <c r="B35" s="301">
        <v>6</v>
      </c>
      <c r="C35" s="312" t="s">
        <v>429</v>
      </c>
      <c r="D35" s="100" t="s">
        <v>115</v>
      </c>
      <c r="E35" s="298">
        <f>'Anexa 3'!G11</f>
        <v>2313</v>
      </c>
      <c r="F35" s="298">
        <f t="shared" si="9"/>
        <v>6939</v>
      </c>
      <c r="G35" s="298">
        <f t="shared" si="0"/>
        <v>2313</v>
      </c>
      <c r="H35" s="298">
        <f t="shared" si="1"/>
        <v>20817</v>
      </c>
      <c r="I35" s="298">
        <f t="shared" si="2"/>
        <v>6939</v>
      </c>
      <c r="J35" s="298">
        <f t="shared" si="3"/>
        <v>20817</v>
      </c>
      <c r="K35" s="298">
        <f t="shared" si="4"/>
        <v>6939</v>
      </c>
      <c r="L35" s="298">
        <f t="shared" si="5"/>
        <v>20817</v>
      </c>
      <c r="M35" s="298">
        <f t="shared" si="6"/>
        <v>6939</v>
      </c>
      <c r="N35" s="298">
        <f t="shared" si="7"/>
        <v>13878</v>
      </c>
      <c r="O35" s="298">
        <f t="shared" si="8"/>
        <v>4626</v>
      </c>
    </row>
    <row r="36" spans="1:15" ht="14.65" customHeight="1" x14ac:dyDescent="0.25">
      <c r="B36" s="301">
        <v>7</v>
      </c>
      <c r="C36" s="312" t="s">
        <v>430</v>
      </c>
      <c r="D36" s="100" t="s">
        <v>115</v>
      </c>
      <c r="E36" s="298">
        <f>'Anexa 3'!G12</f>
        <v>1513</v>
      </c>
      <c r="F36" s="298">
        <f>(E36*1)+(E36*2)</f>
        <v>4539</v>
      </c>
      <c r="G36" s="298">
        <f>E36*1</f>
        <v>1513</v>
      </c>
      <c r="H36" s="298">
        <f>(E36*3)+(E36*6)</f>
        <v>13617</v>
      </c>
      <c r="I36" s="298">
        <f>E36*3</f>
        <v>4539</v>
      </c>
      <c r="J36" s="298">
        <f>H36</f>
        <v>13617</v>
      </c>
      <c r="K36" s="298">
        <f>I36</f>
        <v>4539</v>
      </c>
      <c r="L36" s="298">
        <f>J36</f>
        <v>13617</v>
      </c>
      <c r="M36" s="298">
        <f>K36</f>
        <v>4539</v>
      </c>
      <c r="N36" s="298">
        <f>(E36*2)+(E36*4)</f>
        <v>9078</v>
      </c>
      <c r="O36" s="298">
        <f>E36*2</f>
        <v>3026</v>
      </c>
    </row>
    <row r="37" spans="1:15" ht="14.65" customHeight="1" x14ac:dyDescent="0.25">
      <c r="B37" s="301">
        <v>8</v>
      </c>
      <c r="C37" s="312" t="s">
        <v>431</v>
      </c>
      <c r="D37" s="100" t="s">
        <v>115</v>
      </c>
      <c r="E37" s="298">
        <f>'Anexa 3'!G13</f>
        <v>848</v>
      </c>
      <c r="F37" s="298">
        <f>(E37*1)+(E37*2)</f>
        <v>2544</v>
      </c>
      <c r="G37" s="298">
        <f t="shared" ref="G37:G41" si="10">E37*1</f>
        <v>848</v>
      </c>
      <c r="H37" s="298">
        <f t="shared" ref="H37:H41" si="11">(E37*3)+(E37*6)</f>
        <v>7632</v>
      </c>
      <c r="I37" s="298">
        <f t="shared" ref="I37:I41" si="12">E37*3</f>
        <v>2544</v>
      </c>
      <c r="J37" s="298">
        <f t="shared" ref="J37:J41" si="13">H37</f>
        <v>7632</v>
      </c>
      <c r="K37" s="298">
        <f t="shared" ref="K37:K41" si="14">I37</f>
        <v>2544</v>
      </c>
      <c r="L37" s="298">
        <f t="shared" ref="L37:L41" si="15">J37</f>
        <v>7632</v>
      </c>
      <c r="M37" s="298">
        <f t="shared" ref="M37:M41" si="16">K37</f>
        <v>2544</v>
      </c>
      <c r="N37" s="298">
        <f t="shared" ref="N37:N41" si="17">(E37*2)+(E37*4)</f>
        <v>5088</v>
      </c>
      <c r="O37" s="298">
        <f t="shared" ref="O37:O41" si="18">E37*2</f>
        <v>1696</v>
      </c>
    </row>
    <row r="38" spans="1:15" ht="14.65" customHeight="1" x14ac:dyDescent="0.25">
      <c r="B38" s="301">
        <v>9</v>
      </c>
      <c r="C38" s="313" t="s">
        <v>432</v>
      </c>
      <c r="D38" s="100" t="s">
        <v>115</v>
      </c>
      <c r="E38" s="298">
        <f>'Anexa 3'!G14</f>
        <v>676</v>
      </c>
      <c r="F38" s="298">
        <f t="shared" ref="F38:F41" si="19">(E38*1)+(E38*2)</f>
        <v>2028</v>
      </c>
      <c r="G38" s="298">
        <f t="shared" si="10"/>
        <v>676</v>
      </c>
      <c r="H38" s="298">
        <f t="shared" si="11"/>
        <v>6084</v>
      </c>
      <c r="I38" s="298">
        <f t="shared" si="12"/>
        <v>2028</v>
      </c>
      <c r="J38" s="298">
        <f t="shared" si="13"/>
        <v>6084</v>
      </c>
      <c r="K38" s="298">
        <f t="shared" si="14"/>
        <v>2028</v>
      </c>
      <c r="L38" s="298">
        <f t="shared" si="15"/>
        <v>6084</v>
      </c>
      <c r="M38" s="298">
        <f t="shared" si="16"/>
        <v>2028</v>
      </c>
      <c r="N38" s="298">
        <f t="shared" si="17"/>
        <v>4056</v>
      </c>
      <c r="O38" s="298">
        <f t="shared" si="18"/>
        <v>1352</v>
      </c>
    </row>
    <row r="39" spans="1:15" ht="14.65" customHeight="1" x14ac:dyDescent="0.25">
      <c r="B39" s="301">
        <v>10</v>
      </c>
      <c r="C39" s="312" t="s">
        <v>433</v>
      </c>
      <c r="D39" s="100" t="s">
        <v>115</v>
      </c>
      <c r="E39" s="298">
        <f>'Anexa 3'!G15</f>
        <v>623</v>
      </c>
      <c r="F39" s="298">
        <f t="shared" si="19"/>
        <v>1869</v>
      </c>
      <c r="G39" s="298">
        <f t="shared" si="10"/>
        <v>623</v>
      </c>
      <c r="H39" s="298">
        <f t="shared" si="11"/>
        <v>5607</v>
      </c>
      <c r="I39" s="298">
        <f t="shared" si="12"/>
        <v>1869</v>
      </c>
      <c r="J39" s="298">
        <f t="shared" si="13"/>
        <v>5607</v>
      </c>
      <c r="K39" s="298">
        <f t="shared" si="14"/>
        <v>1869</v>
      </c>
      <c r="L39" s="298">
        <f t="shared" si="15"/>
        <v>5607</v>
      </c>
      <c r="M39" s="298">
        <f t="shared" si="16"/>
        <v>1869</v>
      </c>
      <c r="N39" s="298">
        <f t="shared" si="17"/>
        <v>3738</v>
      </c>
      <c r="O39" s="298">
        <f t="shared" si="18"/>
        <v>1246</v>
      </c>
    </row>
    <row r="40" spans="1:15" s="199" customFormat="1" ht="14.65" customHeight="1" x14ac:dyDescent="0.25">
      <c r="B40" s="301">
        <v>11</v>
      </c>
      <c r="C40" s="312" t="s">
        <v>434</v>
      </c>
      <c r="D40" s="100" t="s">
        <v>115</v>
      </c>
      <c r="E40" s="298">
        <f>'Anexa 3'!G16</f>
        <v>590</v>
      </c>
      <c r="F40" s="298">
        <f t="shared" si="19"/>
        <v>1770</v>
      </c>
      <c r="G40" s="298">
        <f t="shared" si="10"/>
        <v>590</v>
      </c>
      <c r="H40" s="298">
        <f t="shared" si="11"/>
        <v>5310</v>
      </c>
      <c r="I40" s="298">
        <f t="shared" si="12"/>
        <v>1770</v>
      </c>
      <c r="J40" s="298">
        <f t="shared" si="13"/>
        <v>5310</v>
      </c>
      <c r="K40" s="298">
        <f t="shared" si="14"/>
        <v>1770</v>
      </c>
      <c r="L40" s="298">
        <f t="shared" si="15"/>
        <v>5310</v>
      </c>
      <c r="M40" s="298">
        <f t="shared" si="16"/>
        <v>1770</v>
      </c>
      <c r="N40" s="298">
        <f t="shared" si="17"/>
        <v>3540</v>
      </c>
      <c r="O40" s="298">
        <f t="shared" si="18"/>
        <v>1180</v>
      </c>
    </row>
    <row r="41" spans="1:15" ht="14.65" customHeight="1" x14ac:dyDescent="0.25">
      <c r="B41" s="301">
        <v>12</v>
      </c>
      <c r="C41" s="312" t="s">
        <v>435</v>
      </c>
      <c r="D41" s="100" t="s">
        <v>115</v>
      </c>
      <c r="E41" s="298">
        <f>'Anexa 3'!G17</f>
        <v>432</v>
      </c>
      <c r="F41" s="298">
        <f t="shared" si="19"/>
        <v>1296</v>
      </c>
      <c r="G41" s="298">
        <f t="shared" si="10"/>
        <v>432</v>
      </c>
      <c r="H41" s="298">
        <f t="shared" si="11"/>
        <v>3888</v>
      </c>
      <c r="I41" s="298">
        <f t="shared" si="12"/>
        <v>1296</v>
      </c>
      <c r="J41" s="298">
        <f t="shared" si="13"/>
        <v>3888</v>
      </c>
      <c r="K41" s="298">
        <f t="shared" si="14"/>
        <v>1296</v>
      </c>
      <c r="L41" s="298">
        <f t="shared" si="15"/>
        <v>3888</v>
      </c>
      <c r="M41" s="298">
        <f t="shared" si="16"/>
        <v>1296</v>
      </c>
      <c r="N41" s="298">
        <f t="shared" si="17"/>
        <v>2592</v>
      </c>
      <c r="O41" s="298">
        <f t="shared" si="18"/>
        <v>864</v>
      </c>
    </row>
    <row r="42" spans="1:15" ht="14.65" customHeight="1" thickBot="1" x14ac:dyDescent="0.3">
      <c r="B42" s="301">
        <v>13</v>
      </c>
      <c r="C42" s="312" t="s">
        <v>436</v>
      </c>
      <c r="D42" s="100" t="s">
        <v>115</v>
      </c>
      <c r="E42" s="298">
        <f>'Anexa 3'!G18</f>
        <v>592</v>
      </c>
      <c r="F42" s="298">
        <f t="shared" ref="F42" si="20">(E42*1)+(E42*2)</f>
        <v>1776</v>
      </c>
      <c r="G42" s="298">
        <f t="shared" ref="G42" si="21">E42*1</f>
        <v>592</v>
      </c>
      <c r="H42" s="298">
        <f t="shared" ref="H42" si="22">(E42*3)+(E42*6)</f>
        <v>5328</v>
      </c>
      <c r="I42" s="298">
        <f t="shared" ref="I42" si="23">E42*3</f>
        <v>1776</v>
      </c>
      <c r="J42" s="298">
        <f t="shared" ref="J42" si="24">H42</f>
        <v>5328</v>
      </c>
      <c r="K42" s="298">
        <f t="shared" ref="K42" si="25">I42</f>
        <v>1776</v>
      </c>
      <c r="L42" s="298">
        <f t="shared" ref="L42" si="26">J42</f>
        <v>5328</v>
      </c>
      <c r="M42" s="298">
        <f t="shared" ref="M42" si="27">K42</f>
        <v>1776</v>
      </c>
      <c r="N42" s="298">
        <f t="shared" ref="N42" si="28">(E42*2)+(E42*4)</f>
        <v>3552</v>
      </c>
      <c r="O42" s="298">
        <f t="shared" ref="O42" si="29">E42*2</f>
        <v>1184</v>
      </c>
    </row>
    <row r="43" spans="1:15" s="104" customFormat="1" ht="14.25" thickBot="1" x14ac:dyDescent="0.3">
      <c r="D43" s="104" t="s">
        <v>120</v>
      </c>
      <c r="E43" s="302">
        <f t="shared" ref="E43:L43" si="30">SUM(E30:E42)</f>
        <v>16542</v>
      </c>
      <c r="F43" s="303">
        <f t="shared" si="30"/>
        <v>49626</v>
      </c>
      <c r="G43" s="303">
        <f t="shared" si="30"/>
        <v>16542</v>
      </c>
      <c r="H43" s="303">
        <f t="shared" si="30"/>
        <v>148878</v>
      </c>
      <c r="I43" s="303">
        <f t="shared" si="30"/>
        <v>49626</v>
      </c>
      <c r="J43" s="303">
        <f t="shared" si="30"/>
        <v>148878</v>
      </c>
      <c r="K43" s="303">
        <f t="shared" si="30"/>
        <v>49626</v>
      </c>
      <c r="L43" s="303">
        <f t="shared" si="30"/>
        <v>148878</v>
      </c>
      <c r="M43" s="303">
        <f t="shared" ref="M43:O43" si="31">SUM(M30:M42)</f>
        <v>49626</v>
      </c>
      <c r="N43" s="303">
        <f t="shared" si="31"/>
        <v>99252</v>
      </c>
      <c r="O43" s="303">
        <f t="shared" si="31"/>
        <v>33084</v>
      </c>
    </row>
    <row r="44" spans="1:15" s="116" customFormat="1" x14ac:dyDescent="0.25">
      <c r="A44" s="27"/>
      <c r="B44" s="27"/>
      <c r="C44" s="27"/>
      <c r="D44" s="118"/>
    </row>
    <row r="45" spans="1:15" s="116" customFormat="1" ht="14.25" thickBot="1" x14ac:dyDescent="0.3">
      <c r="A45" s="27"/>
      <c r="B45" s="27"/>
      <c r="C45" s="27"/>
      <c r="D45" s="118"/>
    </row>
    <row r="46" spans="1:15" s="116" customFormat="1" ht="15.75" customHeight="1" thickBot="1" x14ac:dyDescent="0.3">
      <c r="A46" s="27"/>
      <c r="B46" s="104" t="s">
        <v>393</v>
      </c>
      <c r="C46" s="27"/>
      <c r="D46" s="118"/>
      <c r="F46" s="540" t="s">
        <v>408</v>
      </c>
      <c r="G46" s="541"/>
      <c r="H46" s="540" t="s">
        <v>409</v>
      </c>
      <c r="I46" s="541"/>
      <c r="J46" s="540" t="s">
        <v>411</v>
      </c>
      <c r="K46" s="541"/>
      <c r="L46" s="550" t="s">
        <v>413</v>
      </c>
      <c r="M46" s="551"/>
      <c r="N46" s="554"/>
      <c r="O46" s="555"/>
    </row>
    <row r="47" spans="1:15" s="21" customFormat="1" ht="40.5" customHeight="1" x14ac:dyDescent="0.25">
      <c r="B47" s="299" t="s">
        <v>2</v>
      </c>
      <c r="C47" s="299" t="s">
        <v>103</v>
      </c>
      <c r="D47" s="299" t="s">
        <v>104</v>
      </c>
      <c r="E47" s="300" t="s">
        <v>107</v>
      </c>
      <c r="F47" s="546" t="s">
        <v>407</v>
      </c>
      <c r="G47" s="547"/>
      <c r="H47" s="546" t="s">
        <v>410</v>
      </c>
      <c r="I47" s="547"/>
      <c r="J47" s="546" t="s">
        <v>412</v>
      </c>
      <c r="K47" s="547"/>
      <c r="L47" s="552"/>
      <c r="M47" s="553"/>
      <c r="N47" s="548"/>
      <c r="O47" s="549"/>
    </row>
    <row r="48" spans="1:15" s="21" customFormat="1" x14ac:dyDescent="0.25">
      <c r="B48" s="299"/>
      <c r="C48" s="299"/>
      <c r="D48" s="299"/>
      <c r="E48" s="300"/>
      <c r="F48" s="300" t="s">
        <v>394</v>
      </c>
      <c r="G48" s="300" t="s">
        <v>395</v>
      </c>
      <c r="H48" s="300" t="s">
        <v>394</v>
      </c>
      <c r="I48" s="300" t="s">
        <v>395</v>
      </c>
      <c r="J48" s="300" t="s">
        <v>394</v>
      </c>
      <c r="K48" s="300" t="s">
        <v>395</v>
      </c>
      <c r="L48" s="307" t="s">
        <v>394</v>
      </c>
      <c r="M48" s="308" t="s">
        <v>395</v>
      </c>
      <c r="N48" s="305"/>
      <c r="O48" s="305"/>
    </row>
    <row r="49" spans="2:15" ht="14.65" customHeight="1" x14ac:dyDescent="0.25">
      <c r="B49" s="301">
        <v>1</v>
      </c>
      <c r="C49" s="314" t="s">
        <v>424</v>
      </c>
      <c r="D49" s="99" t="s">
        <v>112</v>
      </c>
      <c r="E49" s="298">
        <f>'Anexa 3'!G6</f>
        <v>2241</v>
      </c>
      <c r="F49" s="298">
        <f t="shared" ref="F49:F61" si="32">N30</f>
        <v>13446</v>
      </c>
      <c r="G49" s="298">
        <f t="shared" ref="G49:G61" si="33">O30</f>
        <v>4482</v>
      </c>
      <c r="H49" s="298">
        <f>F49</f>
        <v>13446</v>
      </c>
      <c r="I49" s="298">
        <f>G49</f>
        <v>4482</v>
      </c>
      <c r="J49" s="298">
        <f>H49</f>
        <v>13446</v>
      </c>
      <c r="K49" s="298">
        <f>I49</f>
        <v>4482</v>
      </c>
      <c r="L49" s="309">
        <f t="shared" ref="L49:L61" si="34">F30+H30+J30+L30+N30+F49+H49+J49</f>
        <v>121014</v>
      </c>
      <c r="M49" s="310">
        <f t="shared" ref="M49:M61" si="35">G30+I30+K30+M30+O30+G49+I49+K49</f>
        <v>40338</v>
      </c>
      <c r="N49" s="306"/>
      <c r="O49" s="306"/>
    </row>
    <row r="50" spans="2:15" ht="14.65" customHeight="1" x14ac:dyDescent="0.25">
      <c r="B50" s="301">
        <v>2</v>
      </c>
      <c r="C50" s="314" t="s">
        <v>425</v>
      </c>
      <c r="D50" s="99" t="s">
        <v>112</v>
      </c>
      <c r="E50" s="298">
        <f>'Anexa 3'!G7</f>
        <v>3536</v>
      </c>
      <c r="F50" s="298">
        <f t="shared" si="32"/>
        <v>21216</v>
      </c>
      <c r="G50" s="298">
        <f t="shared" si="33"/>
        <v>7072</v>
      </c>
      <c r="H50" s="298">
        <f t="shared" ref="H50:H54" si="36">F50</f>
        <v>21216</v>
      </c>
      <c r="I50" s="298">
        <f t="shared" ref="I50:I54" si="37">G50</f>
        <v>7072</v>
      </c>
      <c r="J50" s="298">
        <f t="shared" ref="J50:J54" si="38">H50</f>
        <v>21216</v>
      </c>
      <c r="K50" s="298">
        <f t="shared" ref="K50:K54" si="39">I50</f>
        <v>7072</v>
      </c>
      <c r="L50" s="309">
        <f t="shared" si="34"/>
        <v>190944</v>
      </c>
      <c r="M50" s="310">
        <f t="shared" si="35"/>
        <v>63648</v>
      </c>
      <c r="N50" s="306"/>
      <c r="O50" s="306"/>
    </row>
    <row r="51" spans="2:15" ht="14.65" customHeight="1" x14ac:dyDescent="0.25">
      <c r="B51" s="301">
        <v>3</v>
      </c>
      <c r="C51" s="313" t="s">
        <v>426</v>
      </c>
      <c r="D51" s="100" t="s">
        <v>115</v>
      </c>
      <c r="E51" s="298">
        <f>'Anexa 3'!G8</f>
        <v>1640</v>
      </c>
      <c r="F51" s="298">
        <f t="shared" si="32"/>
        <v>9840</v>
      </c>
      <c r="G51" s="298">
        <f t="shared" si="33"/>
        <v>3280</v>
      </c>
      <c r="H51" s="298">
        <f t="shared" si="36"/>
        <v>9840</v>
      </c>
      <c r="I51" s="298">
        <f t="shared" si="37"/>
        <v>3280</v>
      </c>
      <c r="J51" s="298">
        <f t="shared" si="38"/>
        <v>9840</v>
      </c>
      <c r="K51" s="298">
        <f t="shared" si="39"/>
        <v>3280</v>
      </c>
      <c r="L51" s="309">
        <f t="shared" si="34"/>
        <v>88560</v>
      </c>
      <c r="M51" s="310">
        <f t="shared" si="35"/>
        <v>29520</v>
      </c>
      <c r="N51" s="306"/>
      <c r="O51" s="306"/>
    </row>
    <row r="52" spans="2:15" ht="14.65" customHeight="1" x14ac:dyDescent="0.25">
      <c r="B52" s="301">
        <v>4</v>
      </c>
      <c r="C52" s="312" t="s">
        <v>427</v>
      </c>
      <c r="D52" s="100" t="s">
        <v>115</v>
      </c>
      <c r="E52" s="298">
        <f>'Anexa 3'!G9</f>
        <v>841</v>
      </c>
      <c r="F52" s="298">
        <f t="shared" si="32"/>
        <v>5046</v>
      </c>
      <c r="G52" s="298">
        <f t="shared" si="33"/>
        <v>1682</v>
      </c>
      <c r="H52" s="298">
        <f t="shared" si="36"/>
        <v>5046</v>
      </c>
      <c r="I52" s="298">
        <f t="shared" si="37"/>
        <v>1682</v>
      </c>
      <c r="J52" s="298">
        <f t="shared" si="38"/>
        <v>5046</v>
      </c>
      <c r="K52" s="298">
        <f t="shared" si="39"/>
        <v>1682</v>
      </c>
      <c r="L52" s="309">
        <f t="shared" si="34"/>
        <v>45414</v>
      </c>
      <c r="M52" s="310">
        <f t="shared" si="35"/>
        <v>15138</v>
      </c>
      <c r="N52" s="306"/>
      <c r="O52" s="306"/>
    </row>
    <row r="53" spans="2:15" s="199" customFormat="1" ht="14.65" customHeight="1" x14ac:dyDescent="0.25">
      <c r="B53" s="301">
        <v>5</v>
      </c>
      <c r="C53" s="312" t="s">
        <v>428</v>
      </c>
      <c r="D53" s="100" t="s">
        <v>115</v>
      </c>
      <c r="E53" s="298">
        <f>'Anexa 3'!G10</f>
        <v>697</v>
      </c>
      <c r="F53" s="298">
        <f t="shared" si="32"/>
        <v>4182</v>
      </c>
      <c r="G53" s="298">
        <f t="shared" si="33"/>
        <v>1394</v>
      </c>
      <c r="H53" s="298">
        <f t="shared" si="36"/>
        <v>4182</v>
      </c>
      <c r="I53" s="298">
        <f t="shared" si="37"/>
        <v>1394</v>
      </c>
      <c r="J53" s="298">
        <f t="shared" si="38"/>
        <v>4182</v>
      </c>
      <c r="K53" s="298">
        <f t="shared" si="39"/>
        <v>1394</v>
      </c>
      <c r="L53" s="309">
        <f t="shared" si="34"/>
        <v>37638</v>
      </c>
      <c r="M53" s="310">
        <f t="shared" si="35"/>
        <v>12546</v>
      </c>
      <c r="N53" s="306"/>
      <c r="O53" s="306"/>
    </row>
    <row r="54" spans="2:15" ht="14.65" customHeight="1" x14ac:dyDescent="0.25">
      <c r="B54" s="301">
        <v>6</v>
      </c>
      <c r="C54" s="312" t="s">
        <v>429</v>
      </c>
      <c r="D54" s="100" t="s">
        <v>115</v>
      </c>
      <c r="E54" s="298">
        <f>'Anexa 3'!G11</f>
        <v>2313</v>
      </c>
      <c r="F54" s="298">
        <f t="shared" si="32"/>
        <v>13878</v>
      </c>
      <c r="G54" s="298">
        <f t="shared" si="33"/>
        <v>4626</v>
      </c>
      <c r="H54" s="298">
        <f t="shared" si="36"/>
        <v>13878</v>
      </c>
      <c r="I54" s="298">
        <f t="shared" si="37"/>
        <v>4626</v>
      </c>
      <c r="J54" s="298">
        <f t="shared" si="38"/>
        <v>13878</v>
      </c>
      <c r="K54" s="298">
        <f t="shared" si="39"/>
        <v>4626</v>
      </c>
      <c r="L54" s="309">
        <f t="shared" si="34"/>
        <v>124902</v>
      </c>
      <c r="M54" s="310">
        <f t="shared" si="35"/>
        <v>41634</v>
      </c>
      <c r="N54" s="306"/>
      <c r="O54" s="306"/>
    </row>
    <row r="55" spans="2:15" ht="14.65" customHeight="1" x14ac:dyDescent="0.25">
      <c r="B55" s="301">
        <v>7</v>
      </c>
      <c r="C55" s="312" t="s">
        <v>430</v>
      </c>
      <c r="D55" s="100" t="s">
        <v>115</v>
      </c>
      <c r="E55" s="298">
        <f>'Anexa 3'!G12</f>
        <v>1513</v>
      </c>
      <c r="F55" s="298">
        <f t="shared" si="32"/>
        <v>9078</v>
      </c>
      <c r="G55" s="298">
        <f t="shared" si="33"/>
        <v>3026</v>
      </c>
      <c r="H55" s="298">
        <f>F55</f>
        <v>9078</v>
      </c>
      <c r="I55" s="298">
        <f>G55</f>
        <v>3026</v>
      </c>
      <c r="J55" s="298">
        <f>H55</f>
        <v>9078</v>
      </c>
      <c r="K55" s="298">
        <f>I55</f>
        <v>3026</v>
      </c>
      <c r="L55" s="309">
        <f t="shared" si="34"/>
        <v>81702</v>
      </c>
      <c r="M55" s="310">
        <f t="shared" si="35"/>
        <v>27234</v>
      </c>
      <c r="N55" s="306"/>
      <c r="O55" s="306"/>
    </row>
    <row r="56" spans="2:15" ht="14.65" customHeight="1" x14ac:dyDescent="0.25">
      <c r="B56" s="301">
        <v>8</v>
      </c>
      <c r="C56" s="312" t="s">
        <v>431</v>
      </c>
      <c r="D56" s="100" t="s">
        <v>115</v>
      </c>
      <c r="E56" s="298">
        <f>'Anexa 3'!G13</f>
        <v>848</v>
      </c>
      <c r="F56" s="298">
        <f t="shared" si="32"/>
        <v>5088</v>
      </c>
      <c r="G56" s="298">
        <f t="shared" si="33"/>
        <v>1696</v>
      </c>
      <c r="H56" s="298">
        <f t="shared" ref="H56:H60" si="40">F56</f>
        <v>5088</v>
      </c>
      <c r="I56" s="298">
        <f t="shared" ref="I56:I60" si="41">G56</f>
        <v>1696</v>
      </c>
      <c r="J56" s="298">
        <f t="shared" ref="J56:J60" si="42">H56</f>
        <v>5088</v>
      </c>
      <c r="K56" s="298">
        <f t="shared" ref="K56:K60" si="43">I56</f>
        <v>1696</v>
      </c>
      <c r="L56" s="309">
        <f t="shared" si="34"/>
        <v>45792</v>
      </c>
      <c r="M56" s="310">
        <f t="shared" si="35"/>
        <v>15264</v>
      </c>
      <c r="N56" s="306"/>
      <c r="O56" s="306"/>
    </row>
    <row r="57" spans="2:15" ht="14.65" customHeight="1" x14ac:dyDescent="0.25">
      <c r="B57" s="301">
        <v>9</v>
      </c>
      <c r="C57" s="313" t="s">
        <v>432</v>
      </c>
      <c r="D57" s="100" t="s">
        <v>115</v>
      </c>
      <c r="E57" s="298">
        <f>'Anexa 3'!G14</f>
        <v>676</v>
      </c>
      <c r="F57" s="298">
        <f t="shared" si="32"/>
        <v>4056</v>
      </c>
      <c r="G57" s="298">
        <f t="shared" si="33"/>
        <v>1352</v>
      </c>
      <c r="H57" s="298">
        <f t="shared" si="40"/>
        <v>4056</v>
      </c>
      <c r="I57" s="298">
        <f t="shared" si="41"/>
        <v>1352</v>
      </c>
      <c r="J57" s="298">
        <f t="shared" si="42"/>
        <v>4056</v>
      </c>
      <c r="K57" s="298">
        <f t="shared" si="43"/>
        <v>1352</v>
      </c>
      <c r="L57" s="309">
        <f t="shared" si="34"/>
        <v>36504</v>
      </c>
      <c r="M57" s="310">
        <f t="shared" si="35"/>
        <v>12168</v>
      </c>
      <c r="N57" s="306"/>
      <c r="O57" s="306"/>
    </row>
    <row r="58" spans="2:15" ht="14.65" customHeight="1" x14ac:dyDescent="0.25">
      <c r="B58" s="301">
        <v>10</v>
      </c>
      <c r="C58" s="312" t="s">
        <v>433</v>
      </c>
      <c r="D58" s="100" t="s">
        <v>115</v>
      </c>
      <c r="E58" s="298">
        <f>'Anexa 3'!G15</f>
        <v>623</v>
      </c>
      <c r="F58" s="298">
        <f t="shared" si="32"/>
        <v>3738</v>
      </c>
      <c r="G58" s="298">
        <f t="shared" si="33"/>
        <v>1246</v>
      </c>
      <c r="H58" s="298">
        <f t="shared" si="40"/>
        <v>3738</v>
      </c>
      <c r="I58" s="298">
        <f t="shared" si="41"/>
        <v>1246</v>
      </c>
      <c r="J58" s="298">
        <f t="shared" si="42"/>
        <v>3738</v>
      </c>
      <c r="K58" s="298">
        <f t="shared" si="43"/>
        <v>1246</v>
      </c>
      <c r="L58" s="309">
        <f t="shared" si="34"/>
        <v>33642</v>
      </c>
      <c r="M58" s="310">
        <f t="shared" si="35"/>
        <v>11214</v>
      </c>
      <c r="N58" s="306"/>
      <c r="O58" s="306"/>
    </row>
    <row r="59" spans="2:15" s="199" customFormat="1" ht="14.65" customHeight="1" x14ac:dyDescent="0.25">
      <c r="B59" s="301">
        <v>11</v>
      </c>
      <c r="C59" s="312" t="s">
        <v>434</v>
      </c>
      <c r="D59" s="100" t="s">
        <v>115</v>
      </c>
      <c r="E59" s="298">
        <f>'Anexa 3'!G16</f>
        <v>590</v>
      </c>
      <c r="F59" s="298">
        <f t="shared" si="32"/>
        <v>3540</v>
      </c>
      <c r="G59" s="298">
        <f t="shared" si="33"/>
        <v>1180</v>
      </c>
      <c r="H59" s="298">
        <f t="shared" si="40"/>
        <v>3540</v>
      </c>
      <c r="I59" s="298">
        <f t="shared" si="41"/>
        <v>1180</v>
      </c>
      <c r="J59" s="298">
        <f t="shared" si="42"/>
        <v>3540</v>
      </c>
      <c r="K59" s="298">
        <f t="shared" si="43"/>
        <v>1180</v>
      </c>
      <c r="L59" s="309">
        <f t="shared" si="34"/>
        <v>31860</v>
      </c>
      <c r="M59" s="310">
        <f t="shared" si="35"/>
        <v>10620</v>
      </c>
      <c r="N59" s="306"/>
      <c r="O59" s="306"/>
    </row>
    <row r="60" spans="2:15" ht="14.65" customHeight="1" x14ac:dyDescent="0.25">
      <c r="B60" s="301">
        <v>12</v>
      </c>
      <c r="C60" s="312" t="s">
        <v>435</v>
      </c>
      <c r="D60" s="100" t="s">
        <v>115</v>
      </c>
      <c r="E60" s="298">
        <f>'Anexa 3'!G17</f>
        <v>432</v>
      </c>
      <c r="F60" s="298">
        <f t="shared" si="32"/>
        <v>2592</v>
      </c>
      <c r="G60" s="298">
        <f t="shared" si="33"/>
        <v>864</v>
      </c>
      <c r="H60" s="298">
        <f t="shared" si="40"/>
        <v>2592</v>
      </c>
      <c r="I60" s="298">
        <f t="shared" si="41"/>
        <v>864</v>
      </c>
      <c r="J60" s="298">
        <f t="shared" si="42"/>
        <v>2592</v>
      </c>
      <c r="K60" s="298">
        <f t="shared" si="43"/>
        <v>864</v>
      </c>
      <c r="L60" s="309">
        <f t="shared" si="34"/>
        <v>23328</v>
      </c>
      <c r="M60" s="310">
        <f t="shared" si="35"/>
        <v>7776</v>
      </c>
      <c r="N60" s="306"/>
      <c r="O60" s="306"/>
    </row>
    <row r="61" spans="2:15" ht="14.65" customHeight="1" thickBot="1" x14ac:dyDescent="0.3">
      <c r="B61" s="301">
        <v>13</v>
      </c>
      <c r="C61" s="312" t="s">
        <v>436</v>
      </c>
      <c r="D61" s="100" t="s">
        <v>115</v>
      </c>
      <c r="E61" s="298">
        <f>'Anexa 3'!G18</f>
        <v>592</v>
      </c>
      <c r="F61" s="298">
        <f t="shared" si="32"/>
        <v>3552</v>
      </c>
      <c r="G61" s="298">
        <f t="shared" si="33"/>
        <v>1184</v>
      </c>
      <c r="H61" s="298">
        <f t="shared" ref="H61" si="44">F61</f>
        <v>3552</v>
      </c>
      <c r="I61" s="298">
        <f t="shared" ref="I61" si="45">G61</f>
        <v>1184</v>
      </c>
      <c r="J61" s="298">
        <f t="shared" ref="J61" si="46">H61</f>
        <v>3552</v>
      </c>
      <c r="K61" s="298">
        <f t="shared" ref="K61" si="47">I61</f>
        <v>1184</v>
      </c>
      <c r="L61" s="309">
        <f t="shared" si="34"/>
        <v>31968</v>
      </c>
      <c r="M61" s="310">
        <f t="shared" si="35"/>
        <v>10656</v>
      </c>
      <c r="N61" s="306"/>
      <c r="O61" s="306"/>
    </row>
    <row r="62" spans="2:15" s="104" customFormat="1" ht="14.25" thickBot="1" x14ac:dyDescent="0.3">
      <c r="D62" s="104" t="s">
        <v>120</v>
      </c>
      <c r="E62" s="302">
        <f>SUM(E49:E61)</f>
        <v>16542</v>
      </c>
      <c r="F62" s="302">
        <f t="shared" ref="F62:M62" si="48">SUM(F49:F61)</f>
        <v>99252</v>
      </c>
      <c r="G62" s="302">
        <f t="shared" si="48"/>
        <v>33084</v>
      </c>
      <c r="H62" s="302">
        <f t="shared" si="48"/>
        <v>99252</v>
      </c>
      <c r="I62" s="302">
        <f t="shared" si="48"/>
        <v>33084</v>
      </c>
      <c r="J62" s="302">
        <f t="shared" si="48"/>
        <v>99252</v>
      </c>
      <c r="K62" s="302">
        <f t="shared" si="48"/>
        <v>33084</v>
      </c>
      <c r="L62" s="302">
        <f t="shared" si="48"/>
        <v>893268</v>
      </c>
      <c r="M62" s="381">
        <f t="shared" si="48"/>
        <v>297756</v>
      </c>
      <c r="N62" s="277"/>
      <c r="O62" s="277"/>
    </row>
    <row r="65" spans="2:2" x14ac:dyDescent="0.25">
      <c r="B65" s="104" t="s">
        <v>414</v>
      </c>
    </row>
    <row r="66" spans="2:2" x14ac:dyDescent="0.25">
      <c r="B66" s="27" t="s">
        <v>423</v>
      </c>
    </row>
    <row r="67" spans="2:2" x14ac:dyDescent="0.25">
      <c r="B67" s="27" t="s">
        <v>415</v>
      </c>
    </row>
    <row r="68" spans="2:2" x14ac:dyDescent="0.25">
      <c r="B68" s="27" t="s">
        <v>416</v>
      </c>
    </row>
  </sheetData>
  <mergeCells count="28">
    <mergeCell ref="F47:G47"/>
    <mergeCell ref="H47:I47"/>
    <mergeCell ref="J47:K47"/>
    <mergeCell ref="N47:O47"/>
    <mergeCell ref="L46:M47"/>
    <mergeCell ref="N46:O46"/>
    <mergeCell ref="F46:G46"/>
    <mergeCell ref="H46:I46"/>
    <mergeCell ref="J46:K46"/>
    <mergeCell ref="N27:O27"/>
    <mergeCell ref="N28:O28"/>
    <mergeCell ref="F28:G28"/>
    <mergeCell ref="H28:I28"/>
    <mergeCell ref="F27:G27"/>
    <mergeCell ref="H27:I27"/>
    <mergeCell ref="J28:K28"/>
    <mergeCell ref="J27:K27"/>
    <mergeCell ref="L27:M27"/>
    <mergeCell ref="L28:M28"/>
    <mergeCell ref="B4:C4"/>
    <mergeCell ref="L6:L19"/>
    <mergeCell ref="K6:K19"/>
    <mergeCell ref="B21:L21"/>
    <mergeCell ref="F6:F19"/>
    <mergeCell ref="G6:G19"/>
    <mergeCell ref="H6:H19"/>
    <mergeCell ref="I6:I19"/>
    <mergeCell ref="J6:J19"/>
  </mergeCells>
  <phoneticPr fontId="1" type="noConversion"/>
  <conditionalFormatting sqref="E7:E11 E13:E19 E43 E49:E62 F62:M62">
    <cfRule type="cellIs" dxfId="10" priority="8" operator="equal">
      <formula>0</formula>
    </cfRule>
  </conditionalFormatting>
  <conditionalFormatting sqref="E6:L6">
    <cfRule type="cellIs" dxfId="9" priority="14" operator="equal">
      <formula>0</formula>
    </cfRule>
  </conditionalFormatting>
  <conditionalFormatting sqref="E12:L12">
    <cfRule type="cellIs" dxfId="8" priority="1" operator="equal">
      <formula>0</formula>
    </cfRule>
  </conditionalFormatting>
  <conditionalFormatting sqref="E30:O42">
    <cfRule type="cellIs" dxfId="7" priority="11" operator="equal">
      <formula>0</formula>
    </cfRule>
  </conditionalFormatting>
  <conditionalFormatting sqref="F49:O61">
    <cfRule type="cellIs" dxfId="6" priority="2" operator="equal">
      <formula>0</formula>
    </cfRule>
  </conditionalFormatting>
  <pageMargins left="0.4" right="0.2" top="0.75" bottom="0.5" header="0.3" footer="0.3"/>
  <pageSetup paperSize="9" scale="75" orientation="landscape" r:id="rId1"/>
  <headerFooter>
    <oddHeader>&amp;L&amp;"Aptos,Bold"&amp;F&amp;R&amp;"Aptos,Bold"&amp;A</oddHeader>
  </headerFooter>
  <rowBreaks count="1" manualBreakCount="1">
    <brk id="26"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D766-0757-4ABB-B964-B9C7FA6E663A}">
  <sheetPr>
    <tabColor rgb="FF00B050"/>
    <pageSetUpPr autoPageBreaks="0"/>
  </sheetPr>
  <dimension ref="A2:O47"/>
  <sheetViews>
    <sheetView showGridLines="0" tabSelected="1" zoomScaleNormal="100" workbookViewId="0">
      <selection activeCell="B43" sqref="B43:B47"/>
    </sheetView>
  </sheetViews>
  <sheetFormatPr defaultColWidth="9.28515625" defaultRowHeight="13.5" x14ac:dyDescent="0.25"/>
  <cols>
    <col min="1" max="1" width="4.28515625" style="27" customWidth="1"/>
    <col min="2" max="2" width="5.42578125" style="27" customWidth="1"/>
    <col min="3" max="3" width="19.28515625" style="27" customWidth="1"/>
    <col min="4" max="4" width="11.7109375" style="27" customWidth="1"/>
    <col min="5" max="5" width="12.140625" style="116" bestFit="1" customWidth="1"/>
    <col min="6" max="12" width="13.85546875" style="116" customWidth="1"/>
    <col min="13" max="15" width="13.85546875" style="27" customWidth="1"/>
    <col min="16" max="16384" width="9.28515625" style="27"/>
  </cols>
  <sheetData>
    <row r="2" spans="2:15" s="7" customFormat="1" ht="15" x14ac:dyDescent="0.25">
      <c r="B2" s="4" t="s">
        <v>615</v>
      </c>
      <c r="C2" s="5"/>
      <c r="D2" s="5"/>
    </row>
    <row r="3" spans="2:15" s="7" customFormat="1" ht="19.899999999999999" customHeight="1" x14ac:dyDescent="0.25">
      <c r="B3" s="9" t="s">
        <v>616</v>
      </c>
      <c r="C3" s="10"/>
      <c r="D3" s="10"/>
      <c r="E3" s="10"/>
      <c r="F3" s="10"/>
      <c r="G3" s="10"/>
      <c r="H3" s="10"/>
      <c r="I3" s="10"/>
      <c r="J3" s="10"/>
      <c r="K3" s="10"/>
      <c r="L3" s="10"/>
    </row>
    <row r="4" spans="2:15" s="7" customFormat="1" ht="6" customHeight="1" x14ac:dyDescent="0.25">
      <c r="B4" s="453"/>
      <c r="C4" s="453"/>
      <c r="D4" s="92"/>
    </row>
    <row r="5" spans="2:15" s="21" customFormat="1" ht="121.5" x14ac:dyDescent="0.25">
      <c r="B5" s="386" t="s">
        <v>2</v>
      </c>
      <c r="C5" s="386" t="s">
        <v>103</v>
      </c>
      <c r="D5" s="386" t="s">
        <v>104</v>
      </c>
      <c r="E5" s="387" t="s">
        <v>107</v>
      </c>
      <c r="F5" s="387" t="s">
        <v>617</v>
      </c>
      <c r="G5" s="387" t="s">
        <v>618</v>
      </c>
      <c r="H5" s="387" t="s">
        <v>619</v>
      </c>
      <c r="I5" s="387" t="s">
        <v>620</v>
      </c>
      <c r="J5" s="305"/>
      <c r="L5" s="305"/>
    </row>
    <row r="6" spans="2:15" ht="14.65" customHeight="1" x14ac:dyDescent="0.25">
      <c r="B6" s="97">
        <v>1</v>
      </c>
      <c r="C6" s="314" t="s">
        <v>424</v>
      </c>
      <c r="D6" s="99" t="s">
        <v>112</v>
      </c>
      <c r="E6" s="289">
        <f>'Anexa 3'!G6</f>
        <v>2241</v>
      </c>
      <c r="F6" s="539">
        <v>52</v>
      </c>
      <c r="G6" s="539" t="s">
        <v>375</v>
      </c>
      <c r="H6" s="563">
        <f>E19*F6</f>
        <v>860184</v>
      </c>
      <c r="I6" s="564">
        <f>(52+26)*E19</f>
        <v>1290276</v>
      </c>
      <c r="J6" s="565"/>
      <c r="L6" s="556"/>
    </row>
    <row r="7" spans="2:15" ht="14.65" customHeight="1" x14ac:dyDescent="0.25">
      <c r="B7" s="97">
        <v>2</v>
      </c>
      <c r="C7" s="314" t="s">
        <v>425</v>
      </c>
      <c r="D7" s="99" t="s">
        <v>112</v>
      </c>
      <c r="E7" s="289">
        <f>'Anexa 3'!G7</f>
        <v>3536</v>
      </c>
      <c r="F7" s="539"/>
      <c r="G7" s="539"/>
      <c r="H7" s="563"/>
      <c r="I7" s="564"/>
      <c r="J7" s="565"/>
      <c r="L7" s="556"/>
      <c r="O7" s="133"/>
    </row>
    <row r="8" spans="2:15" ht="14.65" customHeight="1" x14ac:dyDescent="0.25">
      <c r="B8" s="97">
        <v>3</v>
      </c>
      <c r="C8" s="313" t="s">
        <v>426</v>
      </c>
      <c r="D8" s="100" t="s">
        <v>115</v>
      </c>
      <c r="E8" s="289">
        <f>'Anexa 3'!G8</f>
        <v>1640</v>
      </c>
      <c r="F8" s="539"/>
      <c r="G8" s="539"/>
      <c r="H8" s="563"/>
      <c r="I8" s="564"/>
      <c r="J8" s="565"/>
      <c r="L8" s="556"/>
      <c r="O8" s="133"/>
    </row>
    <row r="9" spans="2:15" ht="14.65" customHeight="1" x14ac:dyDescent="0.25">
      <c r="B9" s="97">
        <v>4</v>
      </c>
      <c r="C9" s="312" t="s">
        <v>427</v>
      </c>
      <c r="D9" s="100" t="s">
        <v>115</v>
      </c>
      <c r="E9" s="289">
        <f>'Anexa 3'!G9</f>
        <v>841</v>
      </c>
      <c r="F9" s="539"/>
      <c r="G9" s="539"/>
      <c r="H9" s="563"/>
      <c r="I9" s="564"/>
      <c r="J9" s="565"/>
      <c r="L9" s="556"/>
      <c r="O9" s="133"/>
    </row>
    <row r="10" spans="2:15" s="199" customFormat="1" ht="14.65" customHeight="1" x14ac:dyDescent="0.25">
      <c r="B10" s="97">
        <v>5</v>
      </c>
      <c r="C10" s="312" t="s">
        <v>428</v>
      </c>
      <c r="D10" s="100" t="s">
        <v>115</v>
      </c>
      <c r="E10" s="289">
        <f>'Anexa 3'!G10</f>
        <v>697</v>
      </c>
      <c r="F10" s="539"/>
      <c r="G10" s="539"/>
      <c r="H10" s="563"/>
      <c r="I10" s="564"/>
      <c r="J10" s="565"/>
      <c r="L10" s="556"/>
      <c r="O10" s="311"/>
    </row>
    <row r="11" spans="2:15" ht="14.65" customHeight="1" x14ac:dyDescent="0.25">
      <c r="B11" s="97">
        <v>6</v>
      </c>
      <c r="C11" s="312" t="s">
        <v>429</v>
      </c>
      <c r="D11" s="100" t="s">
        <v>115</v>
      </c>
      <c r="E11" s="289">
        <f>'Anexa 3'!G11</f>
        <v>2313</v>
      </c>
      <c r="F11" s="539"/>
      <c r="G11" s="539"/>
      <c r="H11" s="563"/>
      <c r="I11" s="564"/>
      <c r="J11" s="565"/>
      <c r="L11" s="556"/>
      <c r="O11" s="133"/>
    </row>
    <row r="12" spans="2:15" ht="14.65" customHeight="1" x14ac:dyDescent="0.25">
      <c r="B12" s="97">
        <v>7</v>
      </c>
      <c r="C12" s="312" t="s">
        <v>430</v>
      </c>
      <c r="D12" s="100" t="s">
        <v>115</v>
      </c>
      <c r="E12" s="289">
        <f>'Anexa 3'!G12</f>
        <v>1513</v>
      </c>
      <c r="F12" s="539"/>
      <c r="G12" s="539"/>
      <c r="H12" s="563"/>
      <c r="I12" s="564"/>
      <c r="J12" s="565"/>
      <c r="L12" s="556"/>
    </row>
    <row r="13" spans="2:15" ht="14.65" customHeight="1" x14ac:dyDescent="0.25">
      <c r="B13" s="97">
        <v>8</v>
      </c>
      <c r="C13" s="312" t="s">
        <v>431</v>
      </c>
      <c r="D13" s="100" t="s">
        <v>115</v>
      </c>
      <c r="E13" s="289">
        <f>'Anexa 3'!G13</f>
        <v>848</v>
      </c>
      <c r="F13" s="539"/>
      <c r="G13" s="539"/>
      <c r="H13" s="563"/>
      <c r="I13" s="564"/>
      <c r="J13" s="565"/>
      <c r="L13" s="556"/>
    </row>
    <row r="14" spans="2:15" ht="14.65" customHeight="1" x14ac:dyDescent="0.25">
      <c r="B14" s="97">
        <v>9</v>
      </c>
      <c r="C14" s="313" t="s">
        <v>432</v>
      </c>
      <c r="D14" s="100" t="s">
        <v>115</v>
      </c>
      <c r="E14" s="289">
        <f>'Anexa 3'!G14</f>
        <v>676</v>
      </c>
      <c r="F14" s="539"/>
      <c r="G14" s="539"/>
      <c r="H14" s="563"/>
      <c r="I14" s="564"/>
      <c r="J14" s="565"/>
      <c r="L14" s="556"/>
    </row>
    <row r="15" spans="2:15" ht="14.65" customHeight="1" x14ac:dyDescent="0.25">
      <c r="B15" s="97">
        <v>10</v>
      </c>
      <c r="C15" s="312" t="s">
        <v>433</v>
      </c>
      <c r="D15" s="100" t="s">
        <v>115</v>
      </c>
      <c r="E15" s="289">
        <f>'Anexa 3'!G15</f>
        <v>623</v>
      </c>
      <c r="F15" s="539"/>
      <c r="G15" s="539"/>
      <c r="H15" s="563"/>
      <c r="I15" s="564"/>
      <c r="J15" s="565"/>
      <c r="L15" s="556"/>
    </row>
    <row r="16" spans="2:15" s="388" customFormat="1" ht="14.65" customHeight="1" x14ac:dyDescent="0.25">
      <c r="B16" s="97">
        <v>11</v>
      </c>
      <c r="C16" s="312" t="s">
        <v>434</v>
      </c>
      <c r="D16" s="100" t="s">
        <v>115</v>
      </c>
      <c r="E16" s="289">
        <f>'Anexa 3'!G16</f>
        <v>590</v>
      </c>
      <c r="F16" s="539"/>
      <c r="G16" s="539"/>
      <c r="H16" s="563"/>
      <c r="I16" s="564"/>
      <c r="J16" s="565"/>
      <c r="L16" s="556"/>
    </row>
    <row r="17" spans="1:15" s="389" customFormat="1" ht="14.65" customHeight="1" x14ac:dyDescent="0.25">
      <c r="B17" s="97">
        <v>12</v>
      </c>
      <c r="C17" s="312" t="s">
        <v>435</v>
      </c>
      <c r="D17" s="100" t="s">
        <v>115</v>
      </c>
      <c r="E17" s="289">
        <f>'Anexa 3'!G17</f>
        <v>432</v>
      </c>
      <c r="F17" s="539"/>
      <c r="G17" s="539"/>
      <c r="H17" s="563"/>
      <c r="I17" s="564"/>
      <c r="J17" s="565"/>
      <c r="L17" s="556"/>
    </row>
    <row r="18" spans="1:15" ht="14.65" customHeight="1" x14ac:dyDescent="0.25">
      <c r="B18" s="97">
        <v>13</v>
      </c>
      <c r="C18" s="312" t="s">
        <v>436</v>
      </c>
      <c r="D18" s="100" t="s">
        <v>115</v>
      </c>
      <c r="E18" s="289">
        <f>'Anexa 3'!G18</f>
        <v>592</v>
      </c>
      <c r="F18" s="539"/>
      <c r="G18" s="539"/>
      <c r="H18" s="563"/>
      <c r="I18" s="564"/>
      <c r="J18" s="565"/>
      <c r="L18" s="556"/>
    </row>
    <row r="19" spans="1:15" s="104" customFormat="1" x14ac:dyDescent="0.25">
      <c r="B19" s="390"/>
      <c r="C19" s="390"/>
      <c r="D19" s="390" t="s">
        <v>120</v>
      </c>
      <c r="E19" s="391">
        <f>SUM(E6:E18)</f>
        <v>16542</v>
      </c>
      <c r="F19" s="539"/>
      <c r="G19" s="539"/>
      <c r="H19" s="563"/>
      <c r="I19" s="564"/>
      <c r="J19" s="565"/>
      <c r="L19" s="556"/>
    </row>
    <row r="20" spans="1:15" x14ac:dyDescent="0.25">
      <c r="E20" s="113"/>
      <c r="F20" s="113"/>
      <c r="G20" s="113"/>
      <c r="H20" s="113"/>
      <c r="I20" s="113"/>
      <c r="J20" s="113"/>
      <c r="K20" s="113"/>
      <c r="L20" s="113"/>
    </row>
    <row r="21" spans="1:15" s="116" customFormat="1" x14ac:dyDescent="0.25">
      <c r="A21" s="27"/>
      <c r="B21" s="538" t="s">
        <v>379</v>
      </c>
      <c r="C21" s="538"/>
      <c r="D21" s="538"/>
      <c r="E21" s="538"/>
      <c r="F21" s="538"/>
      <c r="G21" s="538"/>
      <c r="H21" s="538"/>
      <c r="I21" s="538"/>
      <c r="J21" s="538"/>
      <c r="K21" s="538"/>
      <c r="L21" s="538"/>
    </row>
    <row r="22" spans="1:15" s="291" customFormat="1" ht="30" x14ac:dyDescent="0.25">
      <c r="B22" s="297" t="s">
        <v>104</v>
      </c>
      <c r="C22" s="297" t="s">
        <v>390</v>
      </c>
      <c r="D22" s="297" t="s">
        <v>391</v>
      </c>
      <c r="E22" s="297" t="s">
        <v>392</v>
      </c>
      <c r="F22" s="296" t="s">
        <v>386</v>
      </c>
      <c r="G22" s="296" t="s">
        <v>387</v>
      </c>
      <c r="H22" s="296" t="s">
        <v>388</v>
      </c>
      <c r="I22" s="296" t="s">
        <v>389</v>
      </c>
    </row>
    <row r="23" spans="1:15" s="292" customFormat="1" ht="36" x14ac:dyDescent="0.25">
      <c r="B23" s="293" t="s">
        <v>380</v>
      </c>
      <c r="C23" s="293" t="s">
        <v>621</v>
      </c>
      <c r="D23" s="295" t="s">
        <v>622</v>
      </c>
      <c r="E23" s="293">
        <v>120</v>
      </c>
      <c r="F23" s="293">
        <v>20</v>
      </c>
      <c r="G23" s="293" t="s">
        <v>382</v>
      </c>
      <c r="H23" s="294" t="s">
        <v>383</v>
      </c>
      <c r="I23" s="293" t="s">
        <v>534</v>
      </c>
    </row>
    <row r="24" spans="1:15" s="116" customFormat="1" ht="14.25" thickBot="1" x14ac:dyDescent="0.3">
      <c r="A24" s="27"/>
      <c r="B24" s="27"/>
      <c r="C24" s="27"/>
      <c r="D24" s="118"/>
    </row>
    <row r="25" spans="1:15" s="116" customFormat="1" x14ac:dyDescent="0.25">
      <c r="A25" s="27"/>
      <c r="B25" s="104" t="s">
        <v>393</v>
      </c>
      <c r="C25" s="27"/>
      <c r="D25" s="118"/>
      <c r="F25" s="392" t="s">
        <v>399</v>
      </c>
      <c r="G25" s="393" t="s">
        <v>623</v>
      </c>
      <c r="H25" s="393" t="s">
        <v>624</v>
      </c>
      <c r="I25" s="393" t="s">
        <v>625</v>
      </c>
      <c r="J25" s="393" t="s">
        <v>626</v>
      </c>
      <c r="K25" s="393" t="s">
        <v>627</v>
      </c>
      <c r="L25" s="393" t="s">
        <v>628</v>
      </c>
      <c r="M25" s="394" t="s">
        <v>629</v>
      </c>
      <c r="N25" s="557" t="s">
        <v>630</v>
      </c>
      <c r="O25" s="560" t="s">
        <v>631</v>
      </c>
    </row>
    <row r="26" spans="1:15" s="21" customFormat="1" ht="54" x14ac:dyDescent="0.25">
      <c r="B26" s="299" t="s">
        <v>2</v>
      </c>
      <c r="C26" s="299" t="s">
        <v>103</v>
      </c>
      <c r="D26" s="299" t="s">
        <v>104</v>
      </c>
      <c r="E26" s="385" t="s">
        <v>107</v>
      </c>
      <c r="F26" s="307" t="s">
        <v>396</v>
      </c>
      <c r="G26" s="300" t="s">
        <v>397</v>
      </c>
      <c r="H26" s="300" t="s">
        <v>401</v>
      </c>
      <c r="I26" s="300" t="s">
        <v>404</v>
      </c>
      <c r="J26" s="300" t="s">
        <v>406</v>
      </c>
      <c r="K26" s="300" t="s">
        <v>407</v>
      </c>
      <c r="L26" s="300" t="s">
        <v>410</v>
      </c>
      <c r="M26" s="385" t="s">
        <v>412</v>
      </c>
      <c r="N26" s="558"/>
      <c r="O26" s="561"/>
    </row>
    <row r="27" spans="1:15" s="21" customFormat="1" ht="14.25" thickBot="1" x14ac:dyDescent="0.3">
      <c r="B27" s="299"/>
      <c r="C27" s="299"/>
      <c r="D27" s="299"/>
      <c r="E27" s="385"/>
      <c r="F27" s="395" t="s">
        <v>394</v>
      </c>
      <c r="G27" s="396" t="s">
        <v>394</v>
      </c>
      <c r="H27" s="396" t="s">
        <v>394</v>
      </c>
      <c r="I27" s="396" t="s">
        <v>394</v>
      </c>
      <c r="J27" s="396" t="s">
        <v>394</v>
      </c>
      <c r="K27" s="396" t="s">
        <v>394</v>
      </c>
      <c r="L27" s="396" t="s">
        <v>394</v>
      </c>
      <c r="M27" s="397" t="s">
        <v>394</v>
      </c>
      <c r="N27" s="559"/>
      <c r="O27" s="562"/>
    </row>
    <row r="28" spans="1:15" ht="14.65" customHeight="1" x14ac:dyDescent="0.25">
      <c r="B28" s="301">
        <v>1</v>
      </c>
      <c r="C28" s="398" t="s">
        <v>424</v>
      </c>
      <c r="D28" s="399" t="s">
        <v>112</v>
      </c>
      <c r="E28" s="298">
        <v>2241</v>
      </c>
      <c r="F28" s="400">
        <f>E28*4</f>
        <v>8964</v>
      </c>
      <c r="G28" s="400">
        <f>(3*5)*E28</f>
        <v>33615</v>
      </c>
      <c r="H28" s="400">
        <f>G28</f>
        <v>33615</v>
      </c>
      <c r="I28" s="400">
        <f>9*E28</f>
        <v>20169</v>
      </c>
      <c r="J28" s="400">
        <f>E28*9</f>
        <v>20169</v>
      </c>
      <c r="K28" s="400">
        <f>9*E28</f>
        <v>20169</v>
      </c>
      <c r="L28" s="400">
        <f>K28</f>
        <v>20169</v>
      </c>
      <c r="M28" s="401">
        <f>8*E28</f>
        <v>17928</v>
      </c>
      <c r="N28" s="402">
        <f>SUM(F28:J28)</f>
        <v>116532</v>
      </c>
      <c r="O28" s="403">
        <f>SUM(F28:M28)</f>
        <v>174798</v>
      </c>
    </row>
    <row r="29" spans="1:15" ht="14.65" customHeight="1" x14ac:dyDescent="0.25">
      <c r="B29" s="301">
        <v>2</v>
      </c>
      <c r="C29" s="398" t="s">
        <v>425</v>
      </c>
      <c r="D29" s="399" t="s">
        <v>112</v>
      </c>
      <c r="E29" s="298">
        <v>3536</v>
      </c>
      <c r="F29" s="298">
        <f t="shared" ref="F29:F40" si="0">E29*4</f>
        <v>14144</v>
      </c>
      <c r="G29" s="298">
        <f t="shared" ref="G29:G40" si="1">(3*5)*E29</f>
        <v>53040</v>
      </c>
      <c r="H29" s="298">
        <f t="shared" ref="H29:H40" si="2">G29</f>
        <v>53040</v>
      </c>
      <c r="I29" s="298">
        <f t="shared" ref="I29:I40" si="3">9*E29</f>
        <v>31824</v>
      </c>
      <c r="J29" s="298">
        <f t="shared" ref="J29:J40" si="4">E29*9</f>
        <v>31824</v>
      </c>
      <c r="K29" s="298">
        <f t="shared" ref="K29:K40" si="5">9*E29</f>
        <v>31824</v>
      </c>
      <c r="L29" s="298">
        <f t="shared" ref="L29:L40" si="6">K29</f>
        <v>31824</v>
      </c>
      <c r="M29" s="404">
        <f t="shared" ref="M29:M40" si="7">8*E29</f>
        <v>28288</v>
      </c>
      <c r="N29" s="405">
        <f t="shared" ref="N29:N40" si="8">SUM(F29:J29)</f>
        <v>183872</v>
      </c>
      <c r="O29" s="403">
        <f t="shared" ref="O29:O40" si="9">SUM(F29:M29)</f>
        <v>275808</v>
      </c>
    </row>
    <row r="30" spans="1:15" ht="14.65" customHeight="1" x14ac:dyDescent="0.25">
      <c r="B30" s="301">
        <v>3</v>
      </c>
      <c r="C30" s="412" t="s">
        <v>426</v>
      </c>
      <c r="D30" s="262" t="s">
        <v>115</v>
      </c>
      <c r="E30" s="298">
        <v>1640</v>
      </c>
      <c r="F30" s="298">
        <f t="shared" si="0"/>
        <v>6560</v>
      </c>
      <c r="G30" s="298">
        <f t="shared" si="1"/>
        <v>24600</v>
      </c>
      <c r="H30" s="298">
        <f t="shared" si="2"/>
        <v>24600</v>
      </c>
      <c r="I30" s="298">
        <f t="shared" si="3"/>
        <v>14760</v>
      </c>
      <c r="J30" s="298">
        <f t="shared" si="4"/>
        <v>14760</v>
      </c>
      <c r="K30" s="298">
        <f t="shared" si="5"/>
        <v>14760</v>
      </c>
      <c r="L30" s="298">
        <f t="shared" si="6"/>
        <v>14760</v>
      </c>
      <c r="M30" s="404">
        <f t="shared" si="7"/>
        <v>13120</v>
      </c>
      <c r="N30" s="405">
        <f t="shared" si="8"/>
        <v>85280</v>
      </c>
      <c r="O30" s="403">
        <f t="shared" si="9"/>
        <v>127920</v>
      </c>
    </row>
    <row r="31" spans="1:15" ht="14.65" customHeight="1" x14ac:dyDescent="0.25">
      <c r="B31" s="301">
        <v>4</v>
      </c>
      <c r="C31" s="301" t="s">
        <v>427</v>
      </c>
      <c r="D31" s="262" t="s">
        <v>115</v>
      </c>
      <c r="E31" s="298">
        <v>841</v>
      </c>
      <c r="F31" s="298">
        <f t="shared" si="0"/>
        <v>3364</v>
      </c>
      <c r="G31" s="298">
        <f t="shared" si="1"/>
        <v>12615</v>
      </c>
      <c r="H31" s="298">
        <f t="shared" si="2"/>
        <v>12615</v>
      </c>
      <c r="I31" s="298">
        <f t="shared" si="3"/>
        <v>7569</v>
      </c>
      <c r="J31" s="298">
        <f t="shared" si="4"/>
        <v>7569</v>
      </c>
      <c r="K31" s="298">
        <f t="shared" si="5"/>
        <v>7569</v>
      </c>
      <c r="L31" s="298">
        <f t="shared" si="6"/>
        <v>7569</v>
      </c>
      <c r="M31" s="404">
        <f t="shared" si="7"/>
        <v>6728</v>
      </c>
      <c r="N31" s="405">
        <f t="shared" si="8"/>
        <v>43732</v>
      </c>
      <c r="O31" s="403">
        <f t="shared" si="9"/>
        <v>65598</v>
      </c>
    </row>
    <row r="32" spans="1:15" s="199" customFormat="1" ht="14.65" customHeight="1" x14ac:dyDescent="0.25">
      <c r="B32" s="301">
        <v>5</v>
      </c>
      <c r="C32" s="301" t="s">
        <v>428</v>
      </c>
      <c r="D32" s="262" t="s">
        <v>115</v>
      </c>
      <c r="E32" s="298">
        <v>697</v>
      </c>
      <c r="F32" s="298">
        <f t="shared" si="0"/>
        <v>2788</v>
      </c>
      <c r="G32" s="298">
        <f t="shared" si="1"/>
        <v>10455</v>
      </c>
      <c r="H32" s="298">
        <f t="shared" si="2"/>
        <v>10455</v>
      </c>
      <c r="I32" s="298">
        <f t="shared" si="3"/>
        <v>6273</v>
      </c>
      <c r="J32" s="298">
        <f t="shared" si="4"/>
        <v>6273</v>
      </c>
      <c r="K32" s="298">
        <f t="shared" si="5"/>
        <v>6273</v>
      </c>
      <c r="L32" s="298">
        <f t="shared" si="6"/>
        <v>6273</v>
      </c>
      <c r="M32" s="404">
        <f t="shared" si="7"/>
        <v>5576</v>
      </c>
      <c r="N32" s="405">
        <f t="shared" si="8"/>
        <v>36244</v>
      </c>
      <c r="O32" s="403">
        <f t="shared" si="9"/>
        <v>54366</v>
      </c>
    </row>
    <row r="33" spans="1:15" ht="14.65" customHeight="1" x14ac:dyDescent="0.25">
      <c r="B33" s="301">
        <v>6</v>
      </c>
      <c r="C33" s="301" t="s">
        <v>429</v>
      </c>
      <c r="D33" s="262" t="s">
        <v>115</v>
      </c>
      <c r="E33" s="298">
        <v>2313</v>
      </c>
      <c r="F33" s="298">
        <f t="shared" si="0"/>
        <v>9252</v>
      </c>
      <c r="G33" s="298">
        <f t="shared" si="1"/>
        <v>34695</v>
      </c>
      <c r="H33" s="298">
        <f t="shared" si="2"/>
        <v>34695</v>
      </c>
      <c r="I33" s="298">
        <f t="shared" si="3"/>
        <v>20817</v>
      </c>
      <c r="J33" s="298">
        <f t="shared" si="4"/>
        <v>20817</v>
      </c>
      <c r="K33" s="298">
        <f t="shared" si="5"/>
        <v>20817</v>
      </c>
      <c r="L33" s="298">
        <f t="shared" si="6"/>
        <v>20817</v>
      </c>
      <c r="M33" s="404">
        <f t="shared" si="7"/>
        <v>18504</v>
      </c>
      <c r="N33" s="405">
        <f t="shared" si="8"/>
        <v>120276</v>
      </c>
      <c r="O33" s="403">
        <f t="shared" si="9"/>
        <v>180414</v>
      </c>
    </row>
    <row r="34" spans="1:15" ht="14.65" customHeight="1" x14ac:dyDescent="0.25">
      <c r="B34" s="301">
        <v>7</v>
      </c>
      <c r="C34" s="301" t="s">
        <v>430</v>
      </c>
      <c r="D34" s="262" t="s">
        <v>115</v>
      </c>
      <c r="E34" s="298">
        <v>1513</v>
      </c>
      <c r="F34" s="298">
        <f t="shared" si="0"/>
        <v>6052</v>
      </c>
      <c r="G34" s="298">
        <f t="shared" si="1"/>
        <v>22695</v>
      </c>
      <c r="H34" s="298">
        <f t="shared" si="2"/>
        <v>22695</v>
      </c>
      <c r="I34" s="298">
        <f t="shared" si="3"/>
        <v>13617</v>
      </c>
      <c r="J34" s="298">
        <f t="shared" si="4"/>
        <v>13617</v>
      </c>
      <c r="K34" s="298">
        <f t="shared" si="5"/>
        <v>13617</v>
      </c>
      <c r="L34" s="298">
        <f t="shared" si="6"/>
        <v>13617</v>
      </c>
      <c r="M34" s="404">
        <f t="shared" si="7"/>
        <v>12104</v>
      </c>
      <c r="N34" s="405">
        <f t="shared" si="8"/>
        <v>78676</v>
      </c>
      <c r="O34" s="403">
        <f t="shared" si="9"/>
        <v>118014</v>
      </c>
    </row>
    <row r="35" spans="1:15" ht="14.65" customHeight="1" x14ac:dyDescent="0.25">
      <c r="B35" s="301">
        <v>8</v>
      </c>
      <c r="C35" s="301" t="s">
        <v>431</v>
      </c>
      <c r="D35" s="262" t="s">
        <v>115</v>
      </c>
      <c r="E35" s="298">
        <v>848</v>
      </c>
      <c r="F35" s="298">
        <f t="shared" si="0"/>
        <v>3392</v>
      </c>
      <c r="G35" s="298">
        <f t="shared" si="1"/>
        <v>12720</v>
      </c>
      <c r="H35" s="298">
        <f t="shared" si="2"/>
        <v>12720</v>
      </c>
      <c r="I35" s="298">
        <f t="shared" si="3"/>
        <v>7632</v>
      </c>
      <c r="J35" s="298">
        <f t="shared" si="4"/>
        <v>7632</v>
      </c>
      <c r="K35" s="298">
        <f t="shared" si="5"/>
        <v>7632</v>
      </c>
      <c r="L35" s="298">
        <f t="shared" si="6"/>
        <v>7632</v>
      </c>
      <c r="M35" s="404">
        <f t="shared" si="7"/>
        <v>6784</v>
      </c>
      <c r="N35" s="405">
        <f t="shared" si="8"/>
        <v>44096</v>
      </c>
      <c r="O35" s="403">
        <f t="shared" si="9"/>
        <v>66144</v>
      </c>
    </row>
    <row r="36" spans="1:15" ht="14.65" customHeight="1" x14ac:dyDescent="0.25">
      <c r="B36" s="301">
        <v>9</v>
      </c>
      <c r="C36" s="301" t="s">
        <v>432</v>
      </c>
      <c r="D36" s="262" t="s">
        <v>115</v>
      </c>
      <c r="E36" s="298">
        <v>676</v>
      </c>
      <c r="F36" s="298">
        <f t="shared" si="0"/>
        <v>2704</v>
      </c>
      <c r="G36" s="298">
        <f t="shared" si="1"/>
        <v>10140</v>
      </c>
      <c r="H36" s="298">
        <f t="shared" si="2"/>
        <v>10140</v>
      </c>
      <c r="I36" s="298">
        <f t="shared" si="3"/>
        <v>6084</v>
      </c>
      <c r="J36" s="298">
        <f t="shared" si="4"/>
        <v>6084</v>
      </c>
      <c r="K36" s="298">
        <f t="shared" si="5"/>
        <v>6084</v>
      </c>
      <c r="L36" s="298">
        <f t="shared" si="6"/>
        <v>6084</v>
      </c>
      <c r="M36" s="404">
        <f t="shared" si="7"/>
        <v>5408</v>
      </c>
      <c r="N36" s="405">
        <f t="shared" si="8"/>
        <v>35152</v>
      </c>
      <c r="O36" s="403">
        <f t="shared" si="9"/>
        <v>52728</v>
      </c>
    </row>
    <row r="37" spans="1:15" ht="14.65" customHeight="1" x14ac:dyDescent="0.25">
      <c r="B37" s="301">
        <v>10</v>
      </c>
      <c r="C37" s="301" t="s">
        <v>433</v>
      </c>
      <c r="D37" s="262" t="s">
        <v>115</v>
      </c>
      <c r="E37" s="298">
        <v>623</v>
      </c>
      <c r="F37" s="298">
        <f t="shared" si="0"/>
        <v>2492</v>
      </c>
      <c r="G37" s="298">
        <f t="shared" si="1"/>
        <v>9345</v>
      </c>
      <c r="H37" s="298">
        <f t="shared" si="2"/>
        <v>9345</v>
      </c>
      <c r="I37" s="298">
        <f t="shared" si="3"/>
        <v>5607</v>
      </c>
      <c r="J37" s="298">
        <f t="shared" si="4"/>
        <v>5607</v>
      </c>
      <c r="K37" s="298">
        <f t="shared" si="5"/>
        <v>5607</v>
      </c>
      <c r="L37" s="298">
        <f t="shared" si="6"/>
        <v>5607</v>
      </c>
      <c r="M37" s="404">
        <f t="shared" si="7"/>
        <v>4984</v>
      </c>
      <c r="N37" s="405">
        <f t="shared" si="8"/>
        <v>32396</v>
      </c>
      <c r="O37" s="403">
        <f t="shared" si="9"/>
        <v>48594</v>
      </c>
    </row>
    <row r="38" spans="1:15" s="388" customFormat="1" ht="14.65" customHeight="1" x14ac:dyDescent="0.25">
      <c r="B38" s="301">
        <v>11</v>
      </c>
      <c r="C38" s="301" t="s">
        <v>434</v>
      </c>
      <c r="D38" s="262" t="s">
        <v>115</v>
      </c>
      <c r="E38" s="298">
        <v>590</v>
      </c>
      <c r="F38" s="298">
        <f t="shared" si="0"/>
        <v>2360</v>
      </c>
      <c r="G38" s="298">
        <f t="shared" si="1"/>
        <v>8850</v>
      </c>
      <c r="H38" s="298">
        <f t="shared" si="2"/>
        <v>8850</v>
      </c>
      <c r="I38" s="298">
        <f t="shared" si="3"/>
        <v>5310</v>
      </c>
      <c r="J38" s="298">
        <f t="shared" si="4"/>
        <v>5310</v>
      </c>
      <c r="K38" s="298">
        <f t="shared" si="5"/>
        <v>5310</v>
      </c>
      <c r="L38" s="298">
        <f t="shared" si="6"/>
        <v>5310</v>
      </c>
      <c r="M38" s="404">
        <f t="shared" si="7"/>
        <v>4720</v>
      </c>
      <c r="N38" s="405">
        <f t="shared" si="8"/>
        <v>30680</v>
      </c>
      <c r="O38" s="403">
        <f t="shared" si="9"/>
        <v>46020</v>
      </c>
    </row>
    <row r="39" spans="1:15" s="389" customFormat="1" ht="14.65" customHeight="1" x14ac:dyDescent="0.25">
      <c r="B39" s="301">
        <v>12</v>
      </c>
      <c r="C39" s="301" t="s">
        <v>435</v>
      </c>
      <c r="D39" s="262" t="s">
        <v>115</v>
      </c>
      <c r="E39" s="298">
        <v>432</v>
      </c>
      <c r="F39" s="298">
        <f t="shared" si="0"/>
        <v>1728</v>
      </c>
      <c r="G39" s="298">
        <f t="shared" si="1"/>
        <v>6480</v>
      </c>
      <c r="H39" s="298">
        <f t="shared" si="2"/>
        <v>6480</v>
      </c>
      <c r="I39" s="298">
        <f t="shared" si="3"/>
        <v>3888</v>
      </c>
      <c r="J39" s="298">
        <f t="shared" si="4"/>
        <v>3888</v>
      </c>
      <c r="K39" s="298">
        <f t="shared" si="5"/>
        <v>3888</v>
      </c>
      <c r="L39" s="298">
        <f t="shared" si="6"/>
        <v>3888</v>
      </c>
      <c r="M39" s="404">
        <f t="shared" si="7"/>
        <v>3456</v>
      </c>
      <c r="N39" s="405">
        <f t="shared" si="8"/>
        <v>22464</v>
      </c>
      <c r="O39" s="403">
        <f t="shared" si="9"/>
        <v>33696</v>
      </c>
    </row>
    <row r="40" spans="1:15" ht="14.65" customHeight="1" thickBot="1" x14ac:dyDescent="0.3">
      <c r="B40" s="301">
        <v>13</v>
      </c>
      <c r="C40" s="301" t="s">
        <v>436</v>
      </c>
      <c r="D40" s="262" t="s">
        <v>115</v>
      </c>
      <c r="E40" s="298">
        <v>592</v>
      </c>
      <c r="F40" s="298">
        <f t="shared" si="0"/>
        <v>2368</v>
      </c>
      <c r="G40" s="298">
        <f t="shared" si="1"/>
        <v>8880</v>
      </c>
      <c r="H40" s="298">
        <f t="shared" si="2"/>
        <v>8880</v>
      </c>
      <c r="I40" s="298">
        <f t="shared" si="3"/>
        <v>5328</v>
      </c>
      <c r="J40" s="298">
        <f t="shared" si="4"/>
        <v>5328</v>
      </c>
      <c r="K40" s="298">
        <f t="shared" si="5"/>
        <v>5328</v>
      </c>
      <c r="L40" s="298">
        <f t="shared" si="6"/>
        <v>5328</v>
      </c>
      <c r="M40" s="404">
        <f t="shared" si="7"/>
        <v>4736</v>
      </c>
      <c r="N40" s="405">
        <f t="shared" si="8"/>
        <v>30784</v>
      </c>
      <c r="O40" s="403">
        <f t="shared" si="9"/>
        <v>46176</v>
      </c>
    </row>
    <row r="41" spans="1:15" s="104" customFormat="1" ht="14.25" thickBot="1" x14ac:dyDescent="0.3">
      <c r="D41" s="104" t="s">
        <v>120</v>
      </c>
      <c r="E41" s="406">
        <f t="shared" ref="E41:O41" si="10">SUM(E28:E40)</f>
        <v>16542</v>
      </c>
      <c r="F41" s="407">
        <f t="shared" si="10"/>
        <v>66168</v>
      </c>
      <c r="G41" s="408">
        <f t="shared" si="10"/>
        <v>248130</v>
      </c>
      <c r="H41" s="408">
        <f t="shared" si="10"/>
        <v>248130</v>
      </c>
      <c r="I41" s="408">
        <f t="shared" si="10"/>
        <v>148878</v>
      </c>
      <c r="J41" s="408">
        <f t="shared" si="10"/>
        <v>148878</v>
      </c>
      <c r="K41" s="408">
        <f t="shared" si="10"/>
        <v>148878</v>
      </c>
      <c r="L41" s="408">
        <f t="shared" si="10"/>
        <v>148878</v>
      </c>
      <c r="M41" s="409">
        <f t="shared" si="10"/>
        <v>132336</v>
      </c>
      <c r="N41" s="410">
        <f t="shared" si="10"/>
        <v>860184</v>
      </c>
      <c r="O41" s="411">
        <f t="shared" si="10"/>
        <v>1290276</v>
      </c>
    </row>
    <row r="42" spans="1:15" s="116" customFormat="1" x14ac:dyDescent="0.25">
      <c r="A42" s="27"/>
      <c r="B42" s="27"/>
      <c r="C42" s="27"/>
      <c r="D42" s="118"/>
    </row>
    <row r="43" spans="1:15" x14ac:dyDescent="0.25">
      <c r="B43" s="104" t="s">
        <v>632</v>
      </c>
    </row>
    <row r="44" spans="1:15" x14ac:dyDescent="0.25">
      <c r="B44" s="199" t="s">
        <v>633</v>
      </c>
    </row>
    <row r="45" spans="1:15" x14ac:dyDescent="0.25">
      <c r="B45" s="199" t="s">
        <v>634</v>
      </c>
    </row>
    <row r="46" spans="1:15" x14ac:dyDescent="0.25">
      <c r="B46" s="27" t="s">
        <v>415</v>
      </c>
    </row>
    <row r="47" spans="1:15" x14ac:dyDescent="0.25">
      <c r="B47" s="27" t="s">
        <v>416</v>
      </c>
    </row>
  </sheetData>
  <mergeCells count="10">
    <mergeCell ref="L6:L19"/>
    <mergeCell ref="B21:L21"/>
    <mergeCell ref="N25:N27"/>
    <mergeCell ref="O25:O27"/>
    <mergeCell ref="B4:C4"/>
    <mergeCell ref="F6:F19"/>
    <mergeCell ref="G6:G19"/>
    <mergeCell ref="H6:H19"/>
    <mergeCell ref="I6:I19"/>
    <mergeCell ref="J6:J19"/>
  </mergeCells>
  <conditionalFormatting sqref="E6:E19">
    <cfRule type="cellIs" dxfId="5" priority="1" operator="equal">
      <formula>0</formula>
    </cfRule>
  </conditionalFormatting>
  <conditionalFormatting sqref="E29:E41">
    <cfRule type="cellIs" dxfId="4" priority="8" operator="equal">
      <formula>0</formula>
    </cfRule>
  </conditionalFormatting>
  <conditionalFormatting sqref="E28:K28 F29:K40">
    <cfRule type="cellIs" dxfId="3" priority="7" operator="equal">
      <formula>0</formula>
    </cfRule>
  </conditionalFormatting>
  <conditionalFormatting sqref="F6:J6">
    <cfRule type="cellIs" dxfId="2" priority="4" operator="equal">
      <formula>0</formula>
    </cfRule>
  </conditionalFormatting>
  <conditionalFormatting sqref="L6">
    <cfRule type="cellIs" dxfId="1" priority="5" operator="equal">
      <formula>0</formula>
    </cfRule>
  </conditionalFormatting>
  <conditionalFormatting sqref="L28:O40">
    <cfRule type="cellIs" dxfId="0" priority="6" operator="equal">
      <formula>0</formula>
    </cfRule>
  </conditionalFormatting>
  <pageMargins left="0.4" right="0.2" top="0.75" bottom="0.75" header="0.3" footer="0.3"/>
  <pageSetup paperSize="9" scale="93" orientation="landscape" r:id="rId1"/>
  <headerFooter>
    <oddHeader>&amp;L&amp;"Aptos,Bold"&amp;F&amp;R&amp;"Aptos,Bold"&amp;A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Anexa 1</vt:lpstr>
      <vt:lpstr>Anexa 2</vt:lpstr>
      <vt:lpstr>Anexa 3</vt:lpstr>
      <vt:lpstr>Anexa 4</vt:lpstr>
      <vt:lpstr>Anexa 5</vt:lpstr>
      <vt:lpstr>Anexa 6</vt:lpstr>
      <vt:lpstr>Anexa 7</vt:lpstr>
      <vt:lpstr>Anexa 8</vt:lpstr>
      <vt:lpstr>Anexa 9</vt:lpstr>
      <vt:lpstr>Anexa 10</vt:lpstr>
      <vt:lpstr>Anexa 11</vt:lpstr>
      <vt:lpstr>Anexa 12</vt:lpstr>
      <vt:lpstr>'Anexa 10'!Print_Area</vt:lpstr>
      <vt:lpstr>'Anexa 11'!Print_Area</vt:lpstr>
      <vt:lpstr>'Anexa 12'!Print_Area</vt:lpstr>
      <vt:lpstr>'Anexa 2'!Print_Area</vt:lpstr>
      <vt:lpstr>'Anexa 3'!Print_Area</vt:lpstr>
      <vt:lpstr>'Anexa 4'!Print_Area</vt:lpstr>
      <vt:lpstr>'Anexa 5'!Print_Area</vt:lpstr>
      <vt:lpstr>'Anexa 7'!Print_Area</vt:lpstr>
      <vt:lpstr>'Anexa 9'!Print_Area</vt:lpstr>
      <vt:lpstr>'Anexa 1'!Print_Titles</vt:lpstr>
      <vt:lpstr>'Anexa 4'!Print_Titles</vt:lpstr>
      <vt:lpstr>'Anexa 6'!Print_Titles</vt:lpstr>
      <vt:lpstr>'Anexa 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Milasan Florin - Ovidiu</dc:creator>
  <cp:lastModifiedBy>Florin-Ovidiu MILĂȘAN</cp:lastModifiedBy>
  <cp:lastPrinted>2024-05-10T10:36:47Z</cp:lastPrinted>
  <dcterms:created xsi:type="dcterms:W3CDTF">2015-06-05T18:17:20Z</dcterms:created>
  <dcterms:modified xsi:type="dcterms:W3CDTF">2024-06-07T07:54:05Z</dcterms:modified>
</cp:coreProperties>
</file>